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0305" yWindow="-90" windowWidth="14070" windowHeight="12900" tabRatio="723"/>
  </bookViews>
  <sheets>
    <sheet name="источники" sheetId="105" r:id="rId1"/>
    <sheet name="доходы" sheetId="51" r:id="rId2"/>
    <sheet name="функц" sheetId="139" r:id="rId3"/>
    <sheet name="ведомств." sheetId="130" r:id="rId4"/>
    <sheet name="инвест" sheetId="141" r:id="rId5"/>
    <sheet name="госПрогр" sheetId="138" r:id="rId6"/>
  </sheets>
  <definedNames>
    <definedName name="_FilterDatabase" localSheetId="3" hidden="1">ведомств.!$A$8:$N$2486</definedName>
    <definedName name="_FilterDatabase" localSheetId="5" hidden="1">госПрогр!$A$9:$H$44</definedName>
    <definedName name="_FilterDatabase" localSheetId="1" hidden="1">доходы!$A$8:$E$203</definedName>
    <definedName name="_FilterDatabase" localSheetId="2" hidden="1">функц!$A$8:$G$85</definedName>
    <definedName name="BossProviderVariable?_e2bc7c60_7d34_4560_84be_c0f5bac27429" hidden="1">"25_01_2006"</definedName>
    <definedName name="Print_Area" localSheetId="3">ведомств.!$A$1:$I$2486</definedName>
    <definedName name="Print_Area" localSheetId="5">госПрогр!$A$1:$E$46</definedName>
    <definedName name="Print_Area" localSheetId="1">доходы!$A$1:$E$203</definedName>
    <definedName name="Print_Area" localSheetId="4">инвест!$A$1:$J$47</definedName>
    <definedName name="Print_Area" localSheetId="0">источники!$A$1:$D$27</definedName>
    <definedName name="Print_Area" localSheetId="2">функц!$A$1:$F$85</definedName>
    <definedName name="Print_Titles" localSheetId="3">ведомств.!$6:$6</definedName>
    <definedName name="Print_Titles" localSheetId="5">госПрогр!$7:$7</definedName>
    <definedName name="Print_Titles" localSheetId="1">доходы!$6:$7</definedName>
    <definedName name="Print_Titles" localSheetId="4">инвест!$4:$7</definedName>
    <definedName name="Print_Titles" localSheetId="0">источники!$6:$6</definedName>
    <definedName name="Print_Titles" localSheetId="2">функц!$6:$6</definedName>
  </definedNames>
  <calcPr calcId="144525"/>
</workbook>
</file>

<file path=xl/calcChain.xml><?xml version="1.0" encoding="utf-8"?>
<calcChain xmlns="http://schemas.openxmlformats.org/spreadsheetml/2006/main">
  <c r="C8" i="138" l="1"/>
  <c r="F8" i="138"/>
  <c r="D15" i="138"/>
  <c r="G15" i="138"/>
  <c r="D26" i="138"/>
  <c r="G26" i="138"/>
  <c r="G16" i="138"/>
  <c r="G11" i="138"/>
  <c r="G12" i="138"/>
  <c r="G13" i="138"/>
  <c r="G14" i="138"/>
  <c r="G17" i="138"/>
  <c r="G18" i="138"/>
  <c r="G19" i="138"/>
  <c r="G20" i="138"/>
  <c r="G21" i="138"/>
  <c r="G22" i="138"/>
  <c r="G23" i="138"/>
  <c r="G24" i="138"/>
  <c r="G25" i="138"/>
  <c r="G27" i="138"/>
  <c r="G28" i="138"/>
  <c r="G29" i="138"/>
  <c r="G30" i="138"/>
  <c r="G31" i="138"/>
  <c r="G32" i="138"/>
  <c r="G33" i="138"/>
  <c r="G34" i="138"/>
  <c r="G35" i="138"/>
  <c r="G36" i="138"/>
  <c r="G37" i="138"/>
  <c r="G38" i="138"/>
  <c r="G39" i="138"/>
  <c r="G40" i="138"/>
  <c r="G41" i="138"/>
  <c r="G42" i="138"/>
  <c r="G43" i="138"/>
  <c r="G44" i="138"/>
  <c r="G10" i="138"/>
  <c r="G4" i="138"/>
  <c r="K1419" i="130"/>
  <c r="K933" i="130"/>
  <c r="K301" i="130"/>
  <c r="K380" i="130"/>
  <c r="K979" i="130"/>
  <c r="G7" i="130"/>
  <c r="J7" i="130"/>
  <c r="J998" i="130"/>
  <c r="E47" i="141"/>
  <c r="D47" i="141"/>
  <c r="E46" i="141"/>
  <c r="D46" i="141"/>
  <c r="E45" i="141"/>
  <c r="D45" i="141"/>
  <c r="F45" i="141" s="1"/>
  <c r="E44" i="141"/>
  <c r="F44" i="141" s="1"/>
  <c r="D44" i="141"/>
  <c r="E43" i="141"/>
  <c r="D43" i="141"/>
  <c r="E42" i="141"/>
  <c r="D42" i="141"/>
  <c r="E41" i="141"/>
  <c r="D41" i="141"/>
  <c r="F41" i="141" s="1"/>
  <c r="E40" i="141"/>
  <c r="D40" i="141"/>
  <c r="F40" i="141" s="1"/>
  <c r="E39" i="141"/>
  <c r="D39" i="141"/>
  <c r="E38" i="141"/>
  <c r="D38" i="141"/>
  <c r="E37" i="141"/>
  <c r="D37" i="141"/>
  <c r="E36" i="141"/>
  <c r="F36" i="141" s="1"/>
  <c r="D36" i="141"/>
  <c r="H35" i="141"/>
  <c r="E35" i="141"/>
  <c r="G35" i="141"/>
  <c r="D35" i="141"/>
  <c r="E34" i="141"/>
  <c r="D34" i="141"/>
  <c r="F34" i="141" s="1"/>
  <c r="E33" i="141"/>
  <c r="F33" i="141" s="1"/>
  <c r="D33" i="141"/>
  <c r="J32" i="141"/>
  <c r="I32" i="141"/>
  <c r="H32" i="141"/>
  <c r="G32" i="141"/>
  <c r="E31" i="141"/>
  <c r="D31" i="141"/>
  <c r="E30" i="141"/>
  <c r="F30" i="141" s="1"/>
  <c r="D30" i="141"/>
  <c r="D29" i="141"/>
  <c r="E29" i="141"/>
  <c r="G28" i="141"/>
  <c r="D28" i="141"/>
  <c r="E28" i="141"/>
  <c r="E27" i="141"/>
  <c r="D27" i="141"/>
  <c r="E26" i="141"/>
  <c r="F26" i="141" s="1"/>
  <c r="D26" i="141"/>
  <c r="E25" i="141"/>
  <c r="D25" i="141"/>
  <c r="E24" i="141"/>
  <c r="D24" i="141"/>
  <c r="E23" i="141"/>
  <c r="D23" i="141"/>
  <c r="F23" i="141" s="1"/>
  <c r="E22" i="141"/>
  <c r="F22" i="141" s="1"/>
  <c r="D22" i="141"/>
  <c r="E21" i="141"/>
  <c r="D21" i="141"/>
  <c r="E20" i="141"/>
  <c r="D20" i="141"/>
  <c r="E19" i="141"/>
  <c r="F19" i="141" s="1"/>
  <c r="D19" i="141"/>
  <c r="G18" i="141"/>
  <c r="D18" i="141" s="1"/>
  <c r="F18" i="141" s="1"/>
  <c r="E18" i="141"/>
  <c r="J17" i="141"/>
  <c r="E17" i="141"/>
  <c r="I17" i="141"/>
  <c r="D17" i="141"/>
  <c r="E16" i="141"/>
  <c r="F16" i="141" s="1"/>
  <c r="D16" i="141"/>
  <c r="E15" i="141"/>
  <c r="D15" i="141"/>
  <c r="E14" i="141"/>
  <c r="D14" i="141"/>
  <c r="E13" i="141"/>
  <c r="D13" i="141"/>
  <c r="E12" i="141"/>
  <c r="F12" i="141" s="1"/>
  <c r="D12" i="141"/>
  <c r="D11" i="141"/>
  <c r="E11" i="141"/>
  <c r="H10" i="141"/>
  <c r="G10" i="141"/>
  <c r="D38" i="51"/>
  <c r="D185" i="51"/>
  <c r="C185" i="51"/>
  <c r="D175" i="51"/>
  <c r="C175" i="51"/>
  <c r="D166" i="51"/>
  <c r="C166" i="51"/>
  <c r="D157" i="51"/>
  <c r="C157" i="51"/>
  <c r="D140" i="51"/>
  <c r="C140" i="51"/>
  <c r="E60" i="51"/>
  <c r="D61" i="51"/>
  <c r="C61" i="51"/>
  <c r="D57" i="51"/>
  <c r="C57" i="51"/>
  <c r="J57" i="130"/>
  <c r="H7" i="130"/>
  <c r="K7" i="130" s="1"/>
  <c r="I2375" i="130"/>
  <c r="J2375" i="130"/>
  <c r="I2376" i="130"/>
  <c r="J2376" i="130"/>
  <c r="I2377" i="130"/>
  <c r="J2377" i="130"/>
  <c r="I2378" i="130"/>
  <c r="J2378" i="130"/>
  <c r="I2379" i="130"/>
  <c r="J2379" i="130"/>
  <c r="I2380" i="130"/>
  <c r="J2380" i="130"/>
  <c r="I2381" i="130"/>
  <c r="J2381" i="130"/>
  <c r="I2382" i="130"/>
  <c r="J2382" i="130"/>
  <c r="I2383" i="130"/>
  <c r="J2383" i="130"/>
  <c r="I2384" i="130"/>
  <c r="J2384" i="130"/>
  <c r="I2385" i="130"/>
  <c r="J2385" i="130"/>
  <c r="I2386" i="130"/>
  <c r="J2386" i="130"/>
  <c r="I2387" i="130"/>
  <c r="J2387" i="130"/>
  <c r="I2388" i="130"/>
  <c r="J2388" i="130"/>
  <c r="I2389" i="130"/>
  <c r="J2389" i="130"/>
  <c r="I2390" i="130"/>
  <c r="J2390" i="130"/>
  <c r="I2391" i="130"/>
  <c r="J2391" i="130"/>
  <c r="I2392" i="130"/>
  <c r="J2392" i="130"/>
  <c r="I2393" i="130"/>
  <c r="J2393" i="130"/>
  <c r="I2394" i="130"/>
  <c r="J2394" i="130"/>
  <c r="I2395" i="130"/>
  <c r="J2395" i="130"/>
  <c r="I2396" i="130"/>
  <c r="J2396" i="130"/>
  <c r="I2397" i="130"/>
  <c r="J2397" i="130"/>
  <c r="I2398" i="130"/>
  <c r="J2398" i="130"/>
  <c r="I2399" i="130"/>
  <c r="J2399" i="130"/>
  <c r="I2400" i="130"/>
  <c r="J2400" i="130"/>
  <c r="I2401" i="130"/>
  <c r="J2401" i="130"/>
  <c r="I2402" i="130"/>
  <c r="J2402" i="130"/>
  <c r="I2403" i="130"/>
  <c r="J2403" i="130"/>
  <c r="I2404" i="130"/>
  <c r="J2404" i="130"/>
  <c r="I2405" i="130"/>
  <c r="J2405" i="130"/>
  <c r="I2406" i="130"/>
  <c r="J2406" i="130"/>
  <c r="I2407" i="130"/>
  <c r="J2407" i="130"/>
  <c r="I2408" i="130"/>
  <c r="J2408" i="130"/>
  <c r="I2409" i="130"/>
  <c r="J2409" i="130"/>
  <c r="I2410" i="130"/>
  <c r="J2410" i="130"/>
  <c r="I2411" i="130"/>
  <c r="J2411" i="130"/>
  <c r="I2412" i="130"/>
  <c r="J2412" i="130"/>
  <c r="I2413" i="130"/>
  <c r="J2413" i="130"/>
  <c r="I2414" i="130"/>
  <c r="J2414" i="130"/>
  <c r="I2415" i="130"/>
  <c r="J2415" i="130"/>
  <c r="I2416" i="130"/>
  <c r="J2416" i="130"/>
  <c r="I2417" i="130"/>
  <c r="J2417" i="130"/>
  <c r="I2418" i="130"/>
  <c r="J2418" i="130"/>
  <c r="I2419" i="130"/>
  <c r="J2419" i="130"/>
  <c r="I2420" i="130"/>
  <c r="J2420" i="130"/>
  <c r="I2421" i="130"/>
  <c r="J2421" i="130"/>
  <c r="I2422" i="130"/>
  <c r="J2422" i="130"/>
  <c r="I2423" i="130"/>
  <c r="J2423" i="130"/>
  <c r="I2424" i="130"/>
  <c r="J2424" i="130"/>
  <c r="I2425" i="130"/>
  <c r="J2425" i="130"/>
  <c r="I2426" i="130"/>
  <c r="J2426" i="130"/>
  <c r="I2427" i="130"/>
  <c r="J2427" i="130"/>
  <c r="I2428" i="130"/>
  <c r="J2428" i="130"/>
  <c r="I2429" i="130"/>
  <c r="J2429" i="130"/>
  <c r="I2430" i="130"/>
  <c r="J2430" i="130"/>
  <c r="I2431" i="130"/>
  <c r="J2431" i="130"/>
  <c r="I2432" i="130"/>
  <c r="J2432" i="130"/>
  <c r="I2433" i="130"/>
  <c r="J2433" i="130"/>
  <c r="I2434" i="130"/>
  <c r="J2434" i="130"/>
  <c r="I2435" i="130"/>
  <c r="J2435" i="130"/>
  <c r="I2436" i="130"/>
  <c r="J2436" i="130"/>
  <c r="I2437" i="130"/>
  <c r="J2437" i="130"/>
  <c r="I2438" i="130"/>
  <c r="J2438" i="130"/>
  <c r="I2439" i="130"/>
  <c r="J2439" i="130"/>
  <c r="I2440" i="130"/>
  <c r="J2440" i="130"/>
  <c r="I2441" i="130"/>
  <c r="J2441" i="130"/>
  <c r="I2442" i="130"/>
  <c r="J2442" i="130"/>
  <c r="I2443" i="130"/>
  <c r="J2443" i="130"/>
  <c r="I2444" i="130"/>
  <c r="J2444" i="130"/>
  <c r="I2445" i="130"/>
  <c r="J2445" i="130"/>
  <c r="I2446" i="130"/>
  <c r="J2446" i="130"/>
  <c r="I2447" i="130"/>
  <c r="J2447" i="130"/>
  <c r="I2448" i="130"/>
  <c r="J2448" i="130"/>
  <c r="I2449" i="130"/>
  <c r="J2449" i="130"/>
  <c r="I2450" i="130"/>
  <c r="J2450" i="130"/>
  <c r="I2451" i="130"/>
  <c r="J2451" i="130"/>
  <c r="I2452" i="130"/>
  <c r="J2452" i="130"/>
  <c r="I2453" i="130"/>
  <c r="J2453" i="130"/>
  <c r="I2454" i="130"/>
  <c r="J2454" i="130"/>
  <c r="I2455" i="130"/>
  <c r="J2455" i="130"/>
  <c r="I2456" i="130"/>
  <c r="J2456" i="130"/>
  <c r="I2457" i="130"/>
  <c r="J2457" i="130"/>
  <c r="I2458" i="130"/>
  <c r="J2458" i="130"/>
  <c r="I2459" i="130"/>
  <c r="J2459" i="130"/>
  <c r="I2460" i="130"/>
  <c r="J2460" i="130"/>
  <c r="I2461" i="130"/>
  <c r="J2461" i="130"/>
  <c r="I2462" i="130"/>
  <c r="J2462" i="130"/>
  <c r="I2463" i="130"/>
  <c r="J2463" i="130"/>
  <c r="I2464" i="130"/>
  <c r="J2464" i="130"/>
  <c r="I2465" i="130"/>
  <c r="J2465" i="130"/>
  <c r="I2466" i="130"/>
  <c r="J2466" i="130"/>
  <c r="I2467" i="130"/>
  <c r="J2467" i="130"/>
  <c r="I2468" i="130"/>
  <c r="J2468" i="130"/>
  <c r="I2469" i="130"/>
  <c r="J2469" i="130"/>
  <c r="I2470" i="130"/>
  <c r="J2470" i="130"/>
  <c r="I2471" i="130"/>
  <c r="J2471" i="130"/>
  <c r="I2472" i="130"/>
  <c r="J2472" i="130"/>
  <c r="I2473" i="130"/>
  <c r="J2473" i="130"/>
  <c r="I2474" i="130"/>
  <c r="J2474" i="130"/>
  <c r="I2475" i="130"/>
  <c r="J2475" i="130"/>
  <c r="I2476" i="130"/>
  <c r="J2476" i="130"/>
  <c r="I2477" i="130"/>
  <c r="J2477" i="130"/>
  <c r="I2478" i="130"/>
  <c r="J2478" i="130"/>
  <c r="I2479" i="130"/>
  <c r="J2479" i="130"/>
  <c r="I2480" i="130"/>
  <c r="J2480" i="130"/>
  <c r="I2481" i="130"/>
  <c r="J2481" i="130"/>
  <c r="I2482" i="130"/>
  <c r="J2482" i="130"/>
  <c r="I2483" i="130"/>
  <c r="J2483" i="130"/>
  <c r="I2484" i="130"/>
  <c r="J2484" i="130"/>
  <c r="I2485" i="130"/>
  <c r="J2485" i="130"/>
  <c r="I2486" i="130"/>
  <c r="J2486" i="130"/>
  <c r="I2374" i="130"/>
  <c r="D10" i="105"/>
  <c r="C7" i="105"/>
  <c r="D7" i="139"/>
  <c r="G7" i="139" s="1"/>
  <c r="J10" i="130"/>
  <c r="J11" i="130"/>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260" i="130"/>
  <c r="J261" i="130"/>
  <c r="J262" i="130"/>
  <c r="J263" i="130"/>
  <c r="J264" i="130"/>
  <c r="J265" i="130"/>
  <c r="J266" i="130"/>
  <c r="J267" i="130"/>
  <c r="J268" i="130"/>
  <c r="J269" i="130"/>
  <c r="J270" i="130"/>
  <c r="J271" i="130"/>
  <c r="J272" i="130"/>
  <c r="J273" i="130"/>
  <c r="J274" i="130"/>
  <c r="J275" i="130"/>
  <c r="J276" i="130"/>
  <c r="J277" i="130"/>
  <c r="J278" i="130"/>
  <c r="J279" i="130"/>
  <c r="J280" i="130"/>
  <c r="J281" i="130"/>
  <c r="J282" i="130"/>
  <c r="J283" i="130"/>
  <c r="J284" i="130"/>
  <c r="J285" i="130"/>
  <c r="J286" i="130"/>
  <c r="J287" i="130"/>
  <c r="J288" i="130"/>
  <c r="J289" i="130"/>
  <c r="J290" i="130"/>
  <c r="J291" i="130"/>
  <c r="J292" i="130"/>
  <c r="J293" i="130"/>
  <c r="J294" i="130"/>
  <c r="J295" i="130"/>
  <c r="J296" i="130"/>
  <c r="J297" i="130"/>
  <c r="J298" i="130"/>
  <c r="J299" i="130"/>
  <c r="J300" i="130"/>
  <c r="J301" i="130"/>
  <c r="J302" i="130"/>
  <c r="J303" i="130"/>
  <c r="J304" i="130"/>
  <c r="J305" i="130"/>
  <c r="J306" i="130"/>
  <c r="J307" i="130"/>
  <c r="J308" i="130"/>
  <c r="J309" i="130"/>
  <c r="J310" i="130"/>
  <c r="J311" i="130"/>
  <c r="J312" i="130"/>
  <c r="J313" i="130"/>
  <c r="J314" i="130"/>
  <c r="J315" i="130"/>
  <c r="J316" i="130"/>
  <c r="J317" i="130"/>
  <c r="J318" i="130"/>
  <c r="J319" i="130"/>
  <c r="J320" i="130"/>
  <c r="J321" i="130"/>
  <c r="J322" i="130"/>
  <c r="J323" i="130"/>
  <c r="J324" i="130"/>
  <c r="J325" i="130"/>
  <c r="J326" i="130"/>
  <c r="J327" i="130"/>
  <c r="J328" i="130"/>
  <c r="J329" i="130"/>
  <c r="J330" i="130"/>
  <c r="J331" i="130"/>
  <c r="J332" i="130"/>
  <c r="J333" i="130"/>
  <c r="J334" i="130"/>
  <c r="J335" i="130"/>
  <c r="J336" i="130"/>
  <c r="J337" i="130"/>
  <c r="J338" i="130"/>
  <c r="J339" i="130"/>
  <c r="J340" i="130"/>
  <c r="J341" i="130"/>
  <c r="J342" i="130"/>
  <c r="J343" i="130"/>
  <c r="J344" i="130"/>
  <c r="J345" i="130"/>
  <c r="J346" i="130"/>
  <c r="J347" i="130"/>
  <c r="J348" i="130"/>
  <c r="J349" i="130"/>
  <c r="J350" i="130"/>
  <c r="J351" i="130"/>
  <c r="J352" i="130"/>
  <c r="J353" i="130"/>
  <c r="J354" i="130"/>
  <c r="J355" i="130"/>
  <c r="J356" i="130"/>
  <c r="J357" i="130"/>
  <c r="J358" i="130"/>
  <c r="J359" i="130"/>
  <c r="J360" i="130"/>
  <c r="J361" i="130"/>
  <c r="J362" i="130"/>
  <c r="J363" i="130"/>
  <c r="J364" i="130"/>
  <c r="J365" i="130"/>
  <c r="J366" i="130"/>
  <c r="J367" i="130"/>
  <c r="J368" i="130"/>
  <c r="J369" i="130"/>
  <c r="J370" i="130"/>
  <c r="J371" i="130"/>
  <c r="J372" i="130"/>
  <c r="J373" i="130"/>
  <c r="J374" i="130"/>
  <c r="J375" i="130"/>
  <c r="J376" i="130"/>
  <c r="J377" i="130"/>
  <c r="J378" i="130"/>
  <c r="J379" i="130"/>
  <c r="J380" i="130"/>
  <c r="J381" i="130"/>
  <c r="J382" i="130"/>
  <c r="J383" i="130"/>
  <c r="J384" i="130"/>
  <c r="J385" i="130"/>
  <c r="J386" i="130"/>
  <c r="J387" i="130"/>
  <c r="J388" i="130"/>
  <c r="J389" i="130"/>
  <c r="J390" i="130"/>
  <c r="J391" i="130"/>
  <c r="J392" i="130"/>
  <c r="J393" i="130"/>
  <c r="J394" i="130"/>
  <c r="J395" i="130"/>
  <c r="J396" i="130"/>
  <c r="J397" i="130"/>
  <c r="J398" i="130"/>
  <c r="J399" i="130"/>
  <c r="J400" i="130"/>
  <c r="J401" i="130"/>
  <c r="J402" i="130"/>
  <c r="J403" i="130"/>
  <c r="J404" i="130"/>
  <c r="J405" i="130"/>
  <c r="J406" i="130"/>
  <c r="J407" i="130"/>
  <c r="J408" i="130"/>
  <c r="J409" i="130"/>
  <c r="J410" i="130"/>
  <c r="J411" i="130"/>
  <c r="J412" i="130"/>
  <c r="J413" i="130"/>
  <c r="J414" i="130"/>
  <c r="J415" i="130"/>
  <c r="J416" i="130"/>
  <c r="J417" i="130"/>
  <c r="J418" i="130"/>
  <c r="J419" i="130"/>
  <c r="J420" i="130"/>
  <c r="J421" i="130"/>
  <c r="J422" i="130"/>
  <c r="J423" i="130"/>
  <c r="J424" i="130"/>
  <c r="J425" i="130"/>
  <c r="J426" i="130"/>
  <c r="J427" i="130"/>
  <c r="J428" i="130"/>
  <c r="J429" i="130"/>
  <c r="J430" i="130"/>
  <c r="J431" i="130"/>
  <c r="J432" i="130"/>
  <c r="J433" i="130"/>
  <c r="J434" i="130"/>
  <c r="J435" i="130"/>
  <c r="J436" i="130"/>
  <c r="J437" i="130"/>
  <c r="J438" i="130"/>
  <c r="J439" i="130"/>
  <c r="J440" i="130"/>
  <c r="J441" i="130"/>
  <c r="J442" i="130"/>
  <c r="J443" i="130"/>
  <c r="J444" i="130"/>
  <c r="J445" i="130"/>
  <c r="J446" i="130"/>
  <c r="J447" i="130"/>
  <c r="J448" i="130"/>
  <c r="J449" i="130"/>
  <c r="J450" i="130"/>
  <c r="J451" i="130"/>
  <c r="J452" i="130"/>
  <c r="J453" i="130"/>
  <c r="J454" i="130"/>
  <c r="J455" i="130"/>
  <c r="J456" i="130"/>
  <c r="J457" i="130"/>
  <c r="J458" i="130"/>
  <c r="J459" i="130"/>
  <c r="J460" i="130"/>
  <c r="J461" i="130"/>
  <c r="J462" i="130"/>
  <c r="J463" i="130"/>
  <c r="J464" i="130"/>
  <c r="J465" i="130"/>
  <c r="J466" i="130"/>
  <c r="J467" i="130"/>
  <c r="J468" i="130"/>
  <c r="J469" i="130"/>
  <c r="J470" i="130"/>
  <c r="J471" i="130"/>
  <c r="J472" i="130"/>
  <c r="J473" i="130"/>
  <c r="J474" i="130"/>
  <c r="J475" i="130"/>
  <c r="J476" i="130"/>
  <c r="J477" i="130"/>
  <c r="J478" i="130"/>
  <c r="J479" i="130"/>
  <c r="J480" i="130"/>
  <c r="J481" i="130"/>
  <c r="J482" i="130"/>
  <c r="J483" i="130"/>
  <c r="J484" i="130"/>
  <c r="J485" i="130"/>
  <c r="J486" i="130"/>
  <c r="J487" i="130"/>
  <c r="J488" i="130"/>
  <c r="J489" i="130"/>
  <c r="J490" i="130"/>
  <c r="J491" i="130"/>
  <c r="J492" i="130"/>
  <c r="J493" i="130"/>
  <c r="J494" i="130"/>
  <c r="J495" i="130"/>
  <c r="J496" i="130"/>
  <c r="J497" i="130"/>
  <c r="J498" i="130"/>
  <c r="J499" i="130"/>
  <c r="J500" i="130"/>
  <c r="J501" i="130"/>
  <c r="J502" i="130"/>
  <c r="J503" i="130"/>
  <c r="J504" i="130"/>
  <c r="J505" i="130"/>
  <c r="J506" i="130"/>
  <c r="J507" i="130"/>
  <c r="J508" i="130"/>
  <c r="J509" i="130"/>
  <c r="J510" i="130"/>
  <c r="J511" i="130"/>
  <c r="J512" i="130"/>
  <c r="J513" i="130"/>
  <c r="J514" i="130"/>
  <c r="J515" i="130"/>
  <c r="J516" i="130"/>
  <c r="J517" i="130"/>
  <c r="J518" i="130"/>
  <c r="J519" i="130"/>
  <c r="J520" i="130"/>
  <c r="J521" i="130"/>
  <c r="J522" i="130"/>
  <c r="J523" i="130"/>
  <c r="J524" i="130"/>
  <c r="J525" i="130"/>
  <c r="J526" i="130"/>
  <c r="J527" i="130"/>
  <c r="J528" i="130"/>
  <c r="J529" i="130"/>
  <c r="J530" i="130"/>
  <c r="J531" i="130"/>
  <c r="J532" i="130"/>
  <c r="J533" i="130"/>
  <c r="J534" i="130"/>
  <c r="J535" i="130"/>
  <c r="J536" i="130"/>
  <c r="J537" i="130"/>
  <c r="J538" i="130"/>
  <c r="J539" i="130"/>
  <c r="J540" i="130"/>
  <c r="J541" i="130"/>
  <c r="J542" i="130"/>
  <c r="J543" i="130"/>
  <c r="J544" i="130"/>
  <c r="J545" i="130"/>
  <c r="J546" i="130"/>
  <c r="J547" i="130"/>
  <c r="J548" i="130"/>
  <c r="J549" i="130"/>
  <c r="J550" i="130"/>
  <c r="J551" i="130"/>
  <c r="J552" i="130"/>
  <c r="J553" i="130"/>
  <c r="J554" i="130"/>
  <c r="J555" i="130"/>
  <c r="J556" i="130"/>
  <c r="J557" i="130"/>
  <c r="J558" i="130"/>
  <c r="J559" i="130"/>
  <c r="J560" i="130"/>
  <c r="J561" i="130"/>
  <c r="J562" i="130"/>
  <c r="J563" i="130"/>
  <c r="J564" i="130"/>
  <c r="J565" i="130"/>
  <c r="J566" i="130"/>
  <c r="J567" i="130"/>
  <c r="J568" i="130"/>
  <c r="J569" i="130"/>
  <c r="J570" i="130"/>
  <c r="J571" i="130"/>
  <c r="J572" i="130"/>
  <c r="J573" i="130"/>
  <c r="J574" i="130"/>
  <c r="J575" i="130"/>
  <c r="J576" i="130"/>
  <c r="J577" i="130"/>
  <c r="J578" i="130"/>
  <c r="J579" i="130"/>
  <c r="J580" i="130"/>
  <c r="J581" i="130"/>
  <c r="J582" i="130"/>
  <c r="J583" i="130"/>
  <c r="J584" i="130"/>
  <c r="J585" i="130"/>
  <c r="J586" i="130"/>
  <c r="J587" i="130"/>
  <c r="J588" i="130"/>
  <c r="J589" i="130"/>
  <c r="J590" i="130"/>
  <c r="J591" i="130"/>
  <c r="J592" i="130"/>
  <c r="J593" i="130"/>
  <c r="J594" i="130"/>
  <c r="J595" i="130"/>
  <c r="J596" i="130"/>
  <c r="J597" i="130"/>
  <c r="J598" i="130"/>
  <c r="J599" i="130"/>
  <c r="J600" i="130"/>
  <c r="J601" i="130"/>
  <c r="J602" i="130"/>
  <c r="J603" i="130"/>
  <c r="J604" i="130"/>
  <c r="J605" i="130"/>
  <c r="J606" i="130"/>
  <c r="J607" i="130"/>
  <c r="J608" i="130"/>
  <c r="J609" i="130"/>
  <c r="J610" i="130"/>
  <c r="J611" i="130"/>
  <c r="J612" i="130"/>
  <c r="J613" i="130"/>
  <c r="J614" i="130"/>
  <c r="J615" i="130"/>
  <c r="J616" i="130"/>
  <c r="J617" i="130"/>
  <c r="J618" i="130"/>
  <c r="J619" i="130"/>
  <c r="J620" i="130"/>
  <c r="J621" i="130"/>
  <c r="J622" i="130"/>
  <c r="J623" i="130"/>
  <c r="J624" i="130"/>
  <c r="J625" i="130"/>
  <c r="J626" i="130"/>
  <c r="J627" i="130"/>
  <c r="J628" i="130"/>
  <c r="J629" i="130"/>
  <c r="J630" i="130"/>
  <c r="J631" i="130"/>
  <c r="J632" i="130"/>
  <c r="J633" i="130"/>
  <c r="J634" i="130"/>
  <c r="J635" i="130"/>
  <c r="J636" i="130"/>
  <c r="J637" i="130"/>
  <c r="J638" i="130"/>
  <c r="J639" i="130"/>
  <c r="J640" i="130"/>
  <c r="J641" i="130"/>
  <c r="J642" i="130"/>
  <c r="J643" i="130"/>
  <c r="J644" i="130"/>
  <c r="J645" i="130"/>
  <c r="J646" i="130"/>
  <c r="J647" i="130"/>
  <c r="J648" i="130"/>
  <c r="J649" i="130"/>
  <c r="J650" i="130"/>
  <c r="J651" i="130"/>
  <c r="J652" i="130"/>
  <c r="J653" i="130"/>
  <c r="J654" i="130"/>
  <c r="J655" i="130"/>
  <c r="J656" i="130"/>
  <c r="J657" i="130"/>
  <c r="J658" i="130"/>
  <c r="J659" i="130"/>
  <c r="J660" i="130"/>
  <c r="J661" i="130"/>
  <c r="J662" i="130"/>
  <c r="J663" i="130"/>
  <c r="J664" i="130"/>
  <c r="J665" i="130"/>
  <c r="J666" i="130"/>
  <c r="J667" i="130"/>
  <c r="J668" i="130"/>
  <c r="J669" i="130"/>
  <c r="J670" i="130"/>
  <c r="J671" i="130"/>
  <c r="J672" i="130"/>
  <c r="J673" i="130"/>
  <c r="J674" i="130"/>
  <c r="J675" i="130"/>
  <c r="J676" i="130"/>
  <c r="J677" i="130"/>
  <c r="J678" i="130"/>
  <c r="J679" i="130"/>
  <c r="J680" i="130"/>
  <c r="J681" i="130"/>
  <c r="J682" i="130"/>
  <c r="J683" i="130"/>
  <c r="J684" i="130"/>
  <c r="J685" i="130"/>
  <c r="J686" i="130"/>
  <c r="J687" i="130"/>
  <c r="J688" i="130"/>
  <c r="J689" i="130"/>
  <c r="J690" i="130"/>
  <c r="J691" i="130"/>
  <c r="J692" i="130"/>
  <c r="J693" i="130"/>
  <c r="J694" i="130"/>
  <c r="J695" i="130"/>
  <c r="J696" i="130"/>
  <c r="J697" i="130"/>
  <c r="J698" i="130"/>
  <c r="J699" i="130"/>
  <c r="J700" i="130"/>
  <c r="J701" i="130"/>
  <c r="J702" i="130"/>
  <c r="J703" i="130"/>
  <c r="J704" i="130"/>
  <c r="J705" i="130"/>
  <c r="J706" i="130"/>
  <c r="J707" i="130"/>
  <c r="J708" i="130"/>
  <c r="J709" i="130"/>
  <c r="J710" i="130"/>
  <c r="J711" i="130"/>
  <c r="J712" i="130"/>
  <c r="J713" i="130"/>
  <c r="J714" i="130"/>
  <c r="J715" i="130"/>
  <c r="J716" i="130"/>
  <c r="J717" i="130"/>
  <c r="J718" i="130"/>
  <c r="J719" i="130"/>
  <c r="J720" i="130"/>
  <c r="J721" i="130"/>
  <c r="J722" i="130"/>
  <c r="J723" i="130"/>
  <c r="J724" i="130"/>
  <c r="J725" i="130"/>
  <c r="J726" i="130"/>
  <c r="J727" i="130"/>
  <c r="J728" i="130"/>
  <c r="J729" i="130"/>
  <c r="J730" i="130"/>
  <c r="J731" i="130"/>
  <c r="J732" i="130"/>
  <c r="J733" i="130"/>
  <c r="J734" i="130"/>
  <c r="J735" i="130"/>
  <c r="J736" i="130"/>
  <c r="J737" i="130"/>
  <c r="J738" i="130"/>
  <c r="J739" i="130"/>
  <c r="J740" i="130"/>
  <c r="J741" i="130"/>
  <c r="J742" i="130"/>
  <c r="J743" i="130"/>
  <c r="J744" i="130"/>
  <c r="J745" i="130"/>
  <c r="J746" i="130"/>
  <c r="J747" i="130"/>
  <c r="J748" i="130"/>
  <c r="J749" i="130"/>
  <c r="J750" i="130"/>
  <c r="J751" i="130"/>
  <c r="J752" i="130"/>
  <c r="J753" i="130"/>
  <c r="J754" i="130"/>
  <c r="J755" i="130"/>
  <c r="J756" i="130"/>
  <c r="J757" i="130"/>
  <c r="J758" i="130"/>
  <c r="J759" i="130"/>
  <c r="J760" i="130"/>
  <c r="J761" i="130"/>
  <c r="J762" i="130"/>
  <c r="J763" i="130"/>
  <c r="J764" i="130"/>
  <c r="J765" i="130"/>
  <c r="J766" i="130"/>
  <c r="J767" i="130"/>
  <c r="J768" i="130"/>
  <c r="J769" i="130"/>
  <c r="J770" i="130"/>
  <c r="J771" i="130"/>
  <c r="J772" i="130"/>
  <c r="J773" i="130"/>
  <c r="J774" i="130"/>
  <c r="J775" i="130"/>
  <c r="J776" i="130"/>
  <c r="J777" i="130"/>
  <c r="J778" i="130"/>
  <c r="J779" i="130"/>
  <c r="J780" i="130"/>
  <c r="J781" i="130"/>
  <c r="J782" i="130"/>
  <c r="J783" i="130"/>
  <c r="J784" i="130"/>
  <c r="J785" i="130"/>
  <c r="J786" i="130"/>
  <c r="J787" i="130"/>
  <c r="J788" i="130"/>
  <c r="J789" i="130"/>
  <c r="J790" i="130"/>
  <c r="J791" i="130"/>
  <c r="J792" i="130"/>
  <c r="J793" i="130"/>
  <c r="J794" i="130"/>
  <c r="J795" i="130"/>
  <c r="J796" i="130"/>
  <c r="J797" i="130"/>
  <c r="J798" i="130"/>
  <c r="J799" i="130"/>
  <c r="J800" i="130"/>
  <c r="J801" i="130"/>
  <c r="J802" i="130"/>
  <c r="J803" i="130"/>
  <c r="J804" i="130"/>
  <c r="J805" i="130"/>
  <c r="J806" i="130"/>
  <c r="J807" i="130"/>
  <c r="J808" i="130"/>
  <c r="J809" i="130"/>
  <c r="J810" i="130"/>
  <c r="J811" i="130"/>
  <c r="J812" i="130"/>
  <c r="J813" i="130"/>
  <c r="J814" i="130"/>
  <c r="J815" i="130"/>
  <c r="J816" i="130"/>
  <c r="J817" i="130"/>
  <c r="J818" i="130"/>
  <c r="J819" i="130"/>
  <c r="J820" i="130"/>
  <c r="J821" i="130"/>
  <c r="J822" i="130"/>
  <c r="J823" i="130"/>
  <c r="J824" i="130"/>
  <c r="J825" i="130"/>
  <c r="J826" i="130"/>
  <c r="J827" i="130"/>
  <c r="J828" i="130"/>
  <c r="J829" i="130"/>
  <c r="J830" i="130"/>
  <c r="J831" i="130"/>
  <c r="J832" i="130"/>
  <c r="J833" i="130"/>
  <c r="J834" i="130"/>
  <c r="J835" i="130"/>
  <c r="J836" i="130"/>
  <c r="J837" i="130"/>
  <c r="J838" i="130"/>
  <c r="J839" i="130"/>
  <c r="J840" i="130"/>
  <c r="J841" i="130"/>
  <c r="J842" i="130"/>
  <c r="J843" i="130"/>
  <c r="J844" i="130"/>
  <c r="J845" i="130"/>
  <c r="J846" i="130"/>
  <c r="J847" i="130"/>
  <c r="J848" i="130"/>
  <c r="J849" i="130"/>
  <c r="J850" i="130"/>
  <c r="J851" i="130"/>
  <c r="J852" i="130"/>
  <c r="J853" i="130"/>
  <c r="J854" i="130"/>
  <c r="J855" i="130"/>
  <c r="J856" i="130"/>
  <c r="J857" i="130"/>
  <c r="J858" i="130"/>
  <c r="J859" i="130"/>
  <c r="J860" i="130"/>
  <c r="J861" i="130"/>
  <c r="J862" i="130"/>
  <c r="J863" i="130"/>
  <c r="J864" i="130"/>
  <c r="J865" i="130"/>
  <c r="J866" i="130"/>
  <c r="J867" i="130"/>
  <c r="J868" i="130"/>
  <c r="J869" i="130"/>
  <c r="J870" i="130"/>
  <c r="J871" i="130"/>
  <c r="J872" i="130"/>
  <c r="J873" i="130"/>
  <c r="J874" i="130"/>
  <c r="J875" i="130"/>
  <c r="J876" i="130"/>
  <c r="J877" i="130"/>
  <c r="J878" i="130"/>
  <c r="J879" i="130"/>
  <c r="J880" i="130"/>
  <c r="J881" i="130"/>
  <c r="J882" i="130"/>
  <c r="J883" i="130"/>
  <c r="J884" i="130"/>
  <c r="J885" i="130"/>
  <c r="J886" i="130"/>
  <c r="J887" i="130"/>
  <c r="J888" i="130"/>
  <c r="J889" i="130"/>
  <c r="J890" i="130"/>
  <c r="J891" i="130"/>
  <c r="J892" i="130"/>
  <c r="J893" i="130"/>
  <c r="J894" i="130"/>
  <c r="J895" i="130"/>
  <c r="J896" i="130"/>
  <c r="J897" i="130"/>
  <c r="J898" i="130"/>
  <c r="J899" i="130"/>
  <c r="J900" i="130"/>
  <c r="J901" i="130"/>
  <c r="J902" i="130"/>
  <c r="J903" i="130"/>
  <c r="J904" i="130"/>
  <c r="J905" i="130"/>
  <c r="J906" i="130"/>
  <c r="J907" i="130"/>
  <c r="J908" i="130"/>
  <c r="J909" i="130"/>
  <c r="J910" i="130"/>
  <c r="J911" i="130"/>
  <c r="J912" i="130"/>
  <c r="J913" i="130"/>
  <c r="J914" i="130"/>
  <c r="J915" i="130"/>
  <c r="J916" i="130"/>
  <c r="J917" i="130"/>
  <c r="J918" i="130"/>
  <c r="J919" i="130"/>
  <c r="J920" i="130"/>
  <c r="J921" i="130"/>
  <c r="J922" i="130"/>
  <c r="J923" i="130"/>
  <c r="J924" i="130"/>
  <c r="J925" i="130"/>
  <c r="J926" i="130"/>
  <c r="J927" i="130"/>
  <c r="J928" i="130"/>
  <c r="J929" i="130"/>
  <c r="J930" i="130"/>
  <c r="J931" i="130"/>
  <c r="J932" i="130"/>
  <c r="J933" i="130"/>
  <c r="J934" i="130"/>
  <c r="J935" i="130"/>
  <c r="J936" i="130"/>
  <c r="J937" i="130"/>
  <c r="J938" i="130"/>
  <c r="J939" i="130"/>
  <c r="J940" i="130"/>
  <c r="J941" i="130"/>
  <c r="J942" i="130"/>
  <c r="J943" i="130"/>
  <c r="J944" i="130"/>
  <c r="J945" i="130"/>
  <c r="J946" i="130"/>
  <c r="J947" i="130"/>
  <c r="J948" i="130"/>
  <c r="J949" i="130"/>
  <c r="J950" i="130"/>
  <c r="J951" i="130"/>
  <c r="J952" i="130"/>
  <c r="J953" i="130"/>
  <c r="J954" i="130"/>
  <c r="J955" i="130"/>
  <c r="J956" i="130"/>
  <c r="J957" i="130"/>
  <c r="J958" i="130"/>
  <c r="J959" i="130"/>
  <c r="J960" i="130"/>
  <c r="J961" i="130"/>
  <c r="J962" i="130"/>
  <c r="J963" i="130"/>
  <c r="J964" i="130"/>
  <c r="J965" i="130"/>
  <c r="J966" i="130"/>
  <c r="J967" i="130"/>
  <c r="J968" i="130"/>
  <c r="J969" i="130"/>
  <c r="J970" i="130"/>
  <c r="J971" i="130"/>
  <c r="J972" i="130"/>
  <c r="J973" i="130"/>
  <c r="J974" i="130"/>
  <c r="J975" i="130"/>
  <c r="J976" i="130"/>
  <c r="J977" i="130"/>
  <c r="J978" i="130"/>
  <c r="J979" i="130"/>
  <c r="J980" i="130"/>
  <c r="J981" i="130"/>
  <c r="J982" i="130"/>
  <c r="J983" i="130"/>
  <c r="J984" i="130"/>
  <c r="J985" i="130"/>
  <c r="J986" i="130"/>
  <c r="J987" i="130"/>
  <c r="J988" i="130"/>
  <c r="J989" i="130"/>
  <c r="J990" i="130"/>
  <c r="J991" i="130"/>
  <c r="J992" i="130"/>
  <c r="J993" i="130"/>
  <c r="J994" i="130"/>
  <c r="J995" i="130"/>
  <c r="J996" i="130"/>
  <c r="J997" i="130"/>
  <c r="J999" i="130"/>
  <c r="J1000" i="130"/>
  <c r="J1001" i="130"/>
  <c r="J1002" i="130"/>
  <c r="J1003" i="130"/>
  <c r="J1004" i="130"/>
  <c r="J1005" i="130"/>
  <c r="J1006" i="130"/>
  <c r="J1007" i="130"/>
  <c r="J1008" i="130"/>
  <c r="J1009" i="130"/>
  <c r="J1010" i="130"/>
  <c r="J1011" i="130"/>
  <c r="J1012" i="130"/>
  <c r="J1013" i="130"/>
  <c r="J1014" i="130"/>
  <c r="J1015" i="130"/>
  <c r="J1016" i="130"/>
  <c r="J1017" i="130"/>
  <c r="J1018" i="130"/>
  <c r="J1019" i="130"/>
  <c r="J1020" i="130"/>
  <c r="J1021" i="130"/>
  <c r="J1022" i="130"/>
  <c r="J1023" i="130"/>
  <c r="J1024" i="130"/>
  <c r="J1025" i="130"/>
  <c r="J1026" i="130"/>
  <c r="J1027" i="130"/>
  <c r="J1028" i="130"/>
  <c r="J1029" i="130"/>
  <c r="J1030" i="130"/>
  <c r="J1031" i="130"/>
  <c r="J1032" i="130"/>
  <c r="J1033" i="130"/>
  <c r="J1034" i="130"/>
  <c r="J1035" i="130"/>
  <c r="J1036" i="130"/>
  <c r="J1037" i="130"/>
  <c r="J1038" i="130"/>
  <c r="J1039" i="130"/>
  <c r="J1040" i="130"/>
  <c r="J1041" i="130"/>
  <c r="J1042" i="130"/>
  <c r="J1043" i="130"/>
  <c r="J1044" i="130"/>
  <c r="J1045" i="130"/>
  <c r="J1046" i="130"/>
  <c r="J1047" i="130"/>
  <c r="J1048" i="130"/>
  <c r="J1049" i="130"/>
  <c r="J1050" i="130"/>
  <c r="J1051" i="130"/>
  <c r="J1052" i="130"/>
  <c r="J1053" i="130"/>
  <c r="J1054" i="130"/>
  <c r="J1055" i="130"/>
  <c r="J1056" i="130"/>
  <c r="J1057" i="130"/>
  <c r="J1058" i="130"/>
  <c r="J1059" i="130"/>
  <c r="J1060" i="130"/>
  <c r="J1061" i="130"/>
  <c r="J1062" i="130"/>
  <c r="J1063" i="130"/>
  <c r="J1064" i="130"/>
  <c r="J1065" i="130"/>
  <c r="J1066" i="130"/>
  <c r="J1067" i="130"/>
  <c r="J1068" i="130"/>
  <c r="J1069" i="130"/>
  <c r="J1070" i="130"/>
  <c r="J1071" i="130"/>
  <c r="J1072" i="130"/>
  <c r="J1073" i="130"/>
  <c r="J1074" i="130"/>
  <c r="J1075" i="130"/>
  <c r="J1076" i="130"/>
  <c r="J1077" i="130"/>
  <c r="J1078" i="130"/>
  <c r="J1079" i="130"/>
  <c r="J1080" i="130"/>
  <c r="J1081" i="130"/>
  <c r="J1082" i="130"/>
  <c r="J1083" i="130"/>
  <c r="J1084" i="130"/>
  <c r="J1085" i="130"/>
  <c r="J1086" i="130"/>
  <c r="J1087" i="130"/>
  <c r="J1088" i="130"/>
  <c r="J1089" i="130"/>
  <c r="J1090" i="130"/>
  <c r="J1091" i="130"/>
  <c r="J1092" i="130"/>
  <c r="J1093" i="130"/>
  <c r="J1094" i="130"/>
  <c r="J1095" i="130"/>
  <c r="J1096" i="130"/>
  <c r="J1097" i="130"/>
  <c r="J1098" i="130"/>
  <c r="J1099" i="130"/>
  <c r="J1100" i="130"/>
  <c r="J1101" i="130"/>
  <c r="J1102" i="130"/>
  <c r="J1103" i="130"/>
  <c r="J1104" i="130"/>
  <c r="J1105" i="130"/>
  <c r="J1106" i="130"/>
  <c r="J1107" i="130"/>
  <c r="J1108" i="130"/>
  <c r="J1109" i="130"/>
  <c r="J1110" i="130"/>
  <c r="J1111" i="130"/>
  <c r="J1112" i="130"/>
  <c r="J1113" i="130"/>
  <c r="J1114" i="130"/>
  <c r="J1115" i="130"/>
  <c r="J1116" i="130"/>
  <c r="J1117" i="130"/>
  <c r="J1118" i="130"/>
  <c r="J1119" i="130"/>
  <c r="J1120" i="130"/>
  <c r="J1121" i="130"/>
  <c r="J1122" i="130"/>
  <c r="J1123" i="130"/>
  <c r="J1124" i="130"/>
  <c r="J1125" i="130"/>
  <c r="J1126" i="130"/>
  <c r="J1127" i="130"/>
  <c r="J1128" i="130"/>
  <c r="J1129" i="130"/>
  <c r="J1130" i="130"/>
  <c r="J1131" i="130"/>
  <c r="J1132" i="130"/>
  <c r="J1133" i="130"/>
  <c r="J1134" i="130"/>
  <c r="J1135" i="130"/>
  <c r="J1136" i="130"/>
  <c r="J1137" i="130"/>
  <c r="J1138" i="130"/>
  <c r="J1139" i="130"/>
  <c r="J1140" i="130"/>
  <c r="J1141" i="130"/>
  <c r="J1142" i="130"/>
  <c r="J1143" i="130"/>
  <c r="J1144" i="130"/>
  <c r="J1145" i="130"/>
  <c r="J1146" i="130"/>
  <c r="J1147" i="130"/>
  <c r="J1148" i="130"/>
  <c r="J1149" i="130"/>
  <c r="J1150" i="130"/>
  <c r="J1151" i="130"/>
  <c r="J1152" i="130"/>
  <c r="J1153" i="130"/>
  <c r="J1154" i="130"/>
  <c r="J1155" i="130"/>
  <c r="J1156" i="130"/>
  <c r="J1157" i="130"/>
  <c r="J1158" i="130"/>
  <c r="J1159" i="130"/>
  <c r="J1160" i="130"/>
  <c r="J1161" i="130"/>
  <c r="J1162" i="130"/>
  <c r="J1163" i="130"/>
  <c r="J1164" i="130"/>
  <c r="J1165" i="130"/>
  <c r="J1166" i="130"/>
  <c r="J1167" i="130"/>
  <c r="J1168" i="130"/>
  <c r="J1169" i="130"/>
  <c r="J1170" i="130"/>
  <c r="J1171" i="130"/>
  <c r="J1172" i="130"/>
  <c r="J1173" i="130"/>
  <c r="J1174" i="130"/>
  <c r="J1175" i="130"/>
  <c r="J1176" i="130"/>
  <c r="J1177" i="130"/>
  <c r="J1178" i="130"/>
  <c r="J1179" i="130"/>
  <c r="J1180" i="130"/>
  <c r="J1181" i="130"/>
  <c r="J1182" i="130"/>
  <c r="J1183" i="130"/>
  <c r="J1184" i="130"/>
  <c r="J1185" i="130"/>
  <c r="J1186" i="130"/>
  <c r="J1187" i="130"/>
  <c r="J1188" i="130"/>
  <c r="J1189" i="130"/>
  <c r="J1190" i="130"/>
  <c r="J1191" i="130"/>
  <c r="J1192" i="130"/>
  <c r="J1193" i="130"/>
  <c r="J1194" i="130"/>
  <c r="J1195" i="130"/>
  <c r="J1196" i="130"/>
  <c r="J1197" i="130"/>
  <c r="J1198" i="130"/>
  <c r="J1199" i="130"/>
  <c r="J1200" i="130"/>
  <c r="J1201" i="130"/>
  <c r="J1202" i="130"/>
  <c r="J1203" i="130"/>
  <c r="J1204" i="130"/>
  <c r="J1205" i="130"/>
  <c r="J1206" i="130"/>
  <c r="J1207" i="130"/>
  <c r="J1208" i="130"/>
  <c r="J1209" i="130"/>
  <c r="J1210" i="130"/>
  <c r="J1211" i="130"/>
  <c r="J1212" i="130"/>
  <c r="J1213" i="130"/>
  <c r="J1214" i="130"/>
  <c r="J1215" i="130"/>
  <c r="J1216" i="130"/>
  <c r="J1217" i="130"/>
  <c r="J1218" i="130"/>
  <c r="J1219" i="130"/>
  <c r="J1220" i="130"/>
  <c r="J1221" i="130"/>
  <c r="J1222" i="130"/>
  <c r="J1223" i="130"/>
  <c r="J1224" i="130"/>
  <c r="J1225" i="130"/>
  <c r="J1226" i="130"/>
  <c r="J1227" i="130"/>
  <c r="J1228" i="130"/>
  <c r="J1229" i="130"/>
  <c r="J1230" i="130"/>
  <c r="J1231" i="130"/>
  <c r="J1232" i="130"/>
  <c r="J1233" i="130"/>
  <c r="J1234" i="130"/>
  <c r="J1235" i="130"/>
  <c r="J1236" i="130"/>
  <c r="J1237" i="130"/>
  <c r="J1238" i="130"/>
  <c r="J1239" i="130"/>
  <c r="J1240" i="130"/>
  <c r="J1241" i="130"/>
  <c r="J1242" i="130"/>
  <c r="J1243" i="130"/>
  <c r="J1244" i="130"/>
  <c r="J1245" i="130"/>
  <c r="J1246" i="130"/>
  <c r="J1247" i="130"/>
  <c r="J1248" i="130"/>
  <c r="J1249" i="130"/>
  <c r="J1250" i="130"/>
  <c r="J1251" i="130"/>
  <c r="J1252" i="130"/>
  <c r="J1253" i="130"/>
  <c r="J1254" i="130"/>
  <c r="J1255" i="130"/>
  <c r="J1256" i="130"/>
  <c r="J1257" i="130"/>
  <c r="J1258" i="130"/>
  <c r="J1259" i="130"/>
  <c r="J1260" i="130"/>
  <c r="J1261" i="130"/>
  <c r="J1262" i="130"/>
  <c r="J1263" i="130"/>
  <c r="J1264" i="130"/>
  <c r="J1265" i="130"/>
  <c r="J1266" i="130"/>
  <c r="J1267" i="130"/>
  <c r="J1268" i="130"/>
  <c r="J1269" i="130"/>
  <c r="J1270" i="130"/>
  <c r="J1271" i="130"/>
  <c r="J1272" i="130"/>
  <c r="J1273" i="130"/>
  <c r="J1274" i="130"/>
  <c r="J1275" i="130"/>
  <c r="J1276" i="130"/>
  <c r="J1277" i="130"/>
  <c r="J1278" i="130"/>
  <c r="J1279" i="130"/>
  <c r="J1280" i="130"/>
  <c r="J1281" i="130"/>
  <c r="J1282" i="130"/>
  <c r="J1283" i="130"/>
  <c r="J1284" i="130"/>
  <c r="J1285" i="130"/>
  <c r="J1286" i="130"/>
  <c r="J1287" i="130"/>
  <c r="J1288" i="130"/>
  <c r="J1289" i="130"/>
  <c r="J1290" i="130"/>
  <c r="J1291" i="130"/>
  <c r="J1292" i="130"/>
  <c r="J1293" i="130"/>
  <c r="J1294" i="130"/>
  <c r="J1295" i="130"/>
  <c r="J1296" i="130"/>
  <c r="J1297" i="130"/>
  <c r="J1298" i="130"/>
  <c r="J1299" i="130"/>
  <c r="J1300" i="130"/>
  <c r="J1301" i="130"/>
  <c r="J1302" i="130"/>
  <c r="J1303" i="130"/>
  <c r="J1304" i="130"/>
  <c r="J1305" i="130"/>
  <c r="J1306" i="130"/>
  <c r="J1307" i="130"/>
  <c r="J1308" i="130"/>
  <c r="J1309" i="130"/>
  <c r="J1310" i="130"/>
  <c r="J1311" i="130"/>
  <c r="J1312" i="130"/>
  <c r="J1313" i="130"/>
  <c r="J1314" i="130"/>
  <c r="J1315" i="130"/>
  <c r="J1316" i="130"/>
  <c r="J1317" i="130"/>
  <c r="J1318" i="130"/>
  <c r="J1319" i="130"/>
  <c r="J1320" i="130"/>
  <c r="J1321" i="130"/>
  <c r="J1322" i="130"/>
  <c r="J1323" i="130"/>
  <c r="J1324" i="130"/>
  <c r="J1325" i="130"/>
  <c r="J1326" i="130"/>
  <c r="J1327" i="130"/>
  <c r="J1328" i="130"/>
  <c r="J1329" i="130"/>
  <c r="J1330" i="130"/>
  <c r="J1331" i="130"/>
  <c r="J1332" i="130"/>
  <c r="J1333" i="130"/>
  <c r="J1334" i="130"/>
  <c r="J1335" i="130"/>
  <c r="J1336" i="130"/>
  <c r="J1337" i="130"/>
  <c r="J1338" i="130"/>
  <c r="J1339" i="130"/>
  <c r="J1340" i="130"/>
  <c r="J1341" i="130"/>
  <c r="J1342" i="130"/>
  <c r="J1343" i="130"/>
  <c r="J1344" i="130"/>
  <c r="J1345" i="130"/>
  <c r="J1346" i="130"/>
  <c r="J1347" i="130"/>
  <c r="J1348" i="130"/>
  <c r="J1349" i="130"/>
  <c r="J1350" i="130"/>
  <c r="J1351" i="130"/>
  <c r="J1352" i="130"/>
  <c r="J1353" i="130"/>
  <c r="J1354" i="130"/>
  <c r="J1355" i="130"/>
  <c r="J1356" i="130"/>
  <c r="J1357" i="130"/>
  <c r="J1358" i="130"/>
  <c r="J1359" i="130"/>
  <c r="J1360" i="130"/>
  <c r="J1361" i="130"/>
  <c r="J1362" i="130"/>
  <c r="J1363" i="130"/>
  <c r="J1364" i="130"/>
  <c r="J1365" i="130"/>
  <c r="J1366" i="130"/>
  <c r="J1367" i="130"/>
  <c r="J1368" i="130"/>
  <c r="J1369" i="130"/>
  <c r="J1370" i="130"/>
  <c r="J1371" i="130"/>
  <c r="J1372" i="130"/>
  <c r="J1373" i="130"/>
  <c r="J1374" i="130"/>
  <c r="J1375" i="130"/>
  <c r="J1376" i="130"/>
  <c r="J1377" i="130"/>
  <c r="J1378" i="130"/>
  <c r="J1379" i="130"/>
  <c r="J1380" i="130"/>
  <c r="J1381" i="130"/>
  <c r="J1382" i="130"/>
  <c r="J1383" i="130"/>
  <c r="J1384" i="130"/>
  <c r="J1385" i="130"/>
  <c r="J1386" i="130"/>
  <c r="J1387" i="130"/>
  <c r="J1388" i="130"/>
  <c r="J1389" i="130"/>
  <c r="J1390" i="130"/>
  <c r="J1391" i="130"/>
  <c r="J1392" i="130"/>
  <c r="J1393" i="130"/>
  <c r="J1394" i="130"/>
  <c r="J1395" i="130"/>
  <c r="J1396" i="130"/>
  <c r="J1397" i="130"/>
  <c r="J1398" i="130"/>
  <c r="J1399" i="130"/>
  <c r="J1400" i="130"/>
  <c r="J1401" i="130"/>
  <c r="J1402" i="130"/>
  <c r="J1403" i="130"/>
  <c r="J1404" i="130"/>
  <c r="J1405" i="130"/>
  <c r="J1406" i="130"/>
  <c r="J1407" i="130"/>
  <c r="J1408" i="130"/>
  <c r="J1409" i="130"/>
  <c r="J1410" i="130"/>
  <c r="J1411" i="130"/>
  <c r="J1412" i="130"/>
  <c r="J1413" i="130"/>
  <c r="J1414" i="130"/>
  <c r="J1415" i="130"/>
  <c r="J1416" i="130"/>
  <c r="J1417" i="130"/>
  <c r="J1418" i="130"/>
  <c r="J1419" i="130"/>
  <c r="J1420" i="130"/>
  <c r="J1421" i="130"/>
  <c r="J1422" i="130"/>
  <c r="J1423" i="130"/>
  <c r="J1424" i="130"/>
  <c r="J1425" i="130"/>
  <c r="J1426" i="130"/>
  <c r="J1427" i="130"/>
  <c r="J1428" i="130"/>
  <c r="J1429" i="130"/>
  <c r="J1430" i="130"/>
  <c r="J1431" i="130"/>
  <c r="J1432" i="130"/>
  <c r="J1433" i="130"/>
  <c r="J1434" i="130"/>
  <c r="J1435" i="130"/>
  <c r="J1436" i="130"/>
  <c r="J1437" i="130"/>
  <c r="J1438" i="130"/>
  <c r="J1439" i="130"/>
  <c r="J1440" i="130"/>
  <c r="J1441" i="130"/>
  <c r="J1442" i="130"/>
  <c r="J1443" i="130"/>
  <c r="J1444" i="130"/>
  <c r="J1445" i="130"/>
  <c r="J1446" i="130"/>
  <c r="J1447" i="130"/>
  <c r="J1448" i="130"/>
  <c r="J1449" i="130"/>
  <c r="J1450" i="130"/>
  <c r="J1451" i="130"/>
  <c r="J1452" i="130"/>
  <c r="J1453" i="130"/>
  <c r="J1454" i="130"/>
  <c r="J1455" i="130"/>
  <c r="J1456" i="130"/>
  <c r="J1457" i="130"/>
  <c r="J1458" i="130"/>
  <c r="J1459" i="130"/>
  <c r="J1460" i="130"/>
  <c r="J1461" i="130"/>
  <c r="J1462" i="130"/>
  <c r="J1463" i="130"/>
  <c r="J1464" i="130"/>
  <c r="J1465" i="130"/>
  <c r="J1466" i="130"/>
  <c r="J1467" i="130"/>
  <c r="J1468" i="130"/>
  <c r="J1469" i="130"/>
  <c r="J1470" i="130"/>
  <c r="J1471" i="130"/>
  <c r="J1472" i="130"/>
  <c r="J1473" i="130"/>
  <c r="J1474" i="130"/>
  <c r="J1475" i="130"/>
  <c r="J1476" i="130"/>
  <c r="J1477" i="130"/>
  <c r="J1478" i="130"/>
  <c r="J1479" i="130"/>
  <c r="J1480" i="130"/>
  <c r="J1481" i="130"/>
  <c r="J1482" i="130"/>
  <c r="J1483" i="130"/>
  <c r="J1484" i="130"/>
  <c r="J1485" i="130"/>
  <c r="J1486" i="130"/>
  <c r="J1487" i="130"/>
  <c r="J1488" i="130"/>
  <c r="J1489" i="130"/>
  <c r="J1490" i="130"/>
  <c r="J1491" i="130"/>
  <c r="J1492" i="130"/>
  <c r="J1493" i="130"/>
  <c r="J1494" i="130"/>
  <c r="J1495" i="130"/>
  <c r="J1496" i="130"/>
  <c r="J1497" i="130"/>
  <c r="J1498" i="130"/>
  <c r="J1499" i="130"/>
  <c r="J1500" i="130"/>
  <c r="J1501" i="130"/>
  <c r="J1502" i="130"/>
  <c r="J1503" i="130"/>
  <c r="J1504" i="130"/>
  <c r="J1505" i="130"/>
  <c r="J1506" i="130"/>
  <c r="J1507" i="130"/>
  <c r="J1508" i="130"/>
  <c r="J1509" i="130"/>
  <c r="J1510" i="130"/>
  <c r="J1511" i="130"/>
  <c r="J1512" i="130"/>
  <c r="J1513" i="130"/>
  <c r="J1514" i="130"/>
  <c r="J1515" i="130"/>
  <c r="J1516" i="130"/>
  <c r="J1517" i="130"/>
  <c r="J1518" i="130"/>
  <c r="J1519" i="130"/>
  <c r="J1520" i="130"/>
  <c r="J1521" i="130"/>
  <c r="J1522" i="130"/>
  <c r="J1523" i="130"/>
  <c r="J1524" i="130"/>
  <c r="J1525" i="130"/>
  <c r="J1526" i="130"/>
  <c r="J1527" i="130"/>
  <c r="J1528" i="130"/>
  <c r="J1529" i="130"/>
  <c r="J1530" i="130"/>
  <c r="J1531" i="130"/>
  <c r="J1532" i="130"/>
  <c r="J1533" i="130"/>
  <c r="J1534" i="130"/>
  <c r="J1535" i="130"/>
  <c r="J1536" i="130"/>
  <c r="J1537" i="130"/>
  <c r="J1538" i="130"/>
  <c r="J1539" i="130"/>
  <c r="J1540" i="130"/>
  <c r="J1541" i="130"/>
  <c r="J1542" i="130"/>
  <c r="J1543" i="130"/>
  <c r="J1544" i="130"/>
  <c r="J1545" i="130"/>
  <c r="J1546" i="130"/>
  <c r="J1547" i="130"/>
  <c r="J1548" i="130"/>
  <c r="J1549" i="130"/>
  <c r="J1550" i="130"/>
  <c r="J1551" i="130"/>
  <c r="J1552" i="130"/>
  <c r="J1553" i="130"/>
  <c r="J1554" i="130"/>
  <c r="J1555" i="130"/>
  <c r="J1556" i="130"/>
  <c r="J1557" i="130"/>
  <c r="J1558" i="130"/>
  <c r="J1559" i="130"/>
  <c r="J1560" i="130"/>
  <c r="J1561" i="130"/>
  <c r="J1562" i="130"/>
  <c r="J1563" i="130"/>
  <c r="J1564" i="130"/>
  <c r="J1565" i="130"/>
  <c r="J1566" i="130"/>
  <c r="J1567" i="130"/>
  <c r="J1568" i="130"/>
  <c r="J1569" i="130"/>
  <c r="J1570" i="130"/>
  <c r="J1571" i="130"/>
  <c r="J1572" i="130"/>
  <c r="J1573" i="130"/>
  <c r="J1574" i="130"/>
  <c r="J1575" i="130"/>
  <c r="J1576" i="130"/>
  <c r="J1577" i="130"/>
  <c r="J1578" i="130"/>
  <c r="J1579" i="130"/>
  <c r="J1580" i="130"/>
  <c r="J1581" i="130"/>
  <c r="J1582" i="130"/>
  <c r="J1583" i="130"/>
  <c r="J1584" i="130"/>
  <c r="J1585" i="130"/>
  <c r="J1586" i="130"/>
  <c r="J1587" i="130"/>
  <c r="J1588" i="130"/>
  <c r="J1589" i="130"/>
  <c r="J1590" i="130"/>
  <c r="J1591" i="130"/>
  <c r="J1592" i="130"/>
  <c r="J1593" i="130"/>
  <c r="J1594" i="130"/>
  <c r="J1595" i="130"/>
  <c r="J1596" i="130"/>
  <c r="J1597" i="130"/>
  <c r="J1598" i="130"/>
  <c r="J1599" i="130"/>
  <c r="J1600" i="130"/>
  <c r="J1601" i="130"/>
  <c r="J1602" i="130"/>
  <c r="J1603" i="130"/>
  <c r="J1604" i="130"/>
  <c r="J1605" i="130"/>
  <c r="J1606" i="130"/>
  <c r="J1607" i="130"/>
  <c r="J1608" i="130"/>
  <c r="J1609" i="130"/>
  <c r="J1610" i="130"/>
  <c r="J1611" i="130"/>
  <c r="J1612" i="130"/>
  <c r="J1613" i="130"/>
  <c r="J1614" i="130"/>
  <c r="J1615" i="130"/>
  <c r="J1616" i="130"/>
  <c r="J1617" i="130"/>
  <c r="J1618" i="130"/>
  <c r="J1619" i="130"/>
  <c r="J1620" i="130"/>
  <c r="J1621" i="130"/>
  <c r="J1622" i="130"/>
  <c r="J1623" i="130"/>
  <c r="J1624" i="130"/>
  <c r="J1625" i="130"/>
  <c r="J1626" i="130"/>
  <c r="J1627" i="130"/>
  <c r="J1628" i="130"/>
  <c r="J1629" i="130"/>
  <c r="J1630" i="130"/>
  <c r="J1631" i="130"/>
  <c r="J1632" i="130"/>
  <c r="J1633" i="130"/>
  <c r="J1634" i="130"/>
  <c r="J1635" i="130"/>
  <c r="J1636" i="130"/>
  <c r="J1637" i="130"/>
  <c r="J1638" i="130"/>
  <c r="J1639" i="130"/>
  <c r="J1640" i="130"/>
  <c r="J1641" i="130"/>
  <c r="J1642" i="130"/>
  <c r="J1643" i="130"/>
  <c r="J1644" i="130"/>
  <c r="J1645" i="130"/>
  <c r="J1646" i="130"/>
  <c r="J1647" i="130"/>
  <c r="J1648" i="130"/>
  <c r="J1649" i="130"/>
  <c r="J1650" i="130"/>
  <c r="J1651" i="130"/>
  <c r="J1652" i="130"/>
  <c r="J1653" i="130"/>
  <c r="J1654" i="130"/>
  <c r="J1655" i="130"/>
  <c r="J1656" i="130"/>
  <c r="J1657" i="130"/>
  <c r="J1658" i="130"/>
  <c r="J1659" i="130"/>
  <c r="J1660" i="130"/>
  <c r="J1661" i="130"/>
  <c r="J1662" i="130"/>
  <c r="J1663" i="130"/>
  <c r="J1664" i="130"/>
  <c r="J1665" i="130"/>
  <c r="J1666" i="130"/>
  <c r="J1667" i="130"/>
  <c r="J1668" i="130"/>
  <c r="J1669" i="130"/>
  <c r="J1670" i="130"/>
  <c r="J1671" i="130"/>
  <c r="J1672" i="130"/>
  <c r="J1673" i="130"/>
  <c r="J1674" i="130"/>
  <c r="J1675" i="130"/>
  <c r="J1676" i="130"/>
  <c r="J1677" i="130"/>
  <c r="J1678" i="130"/>
  <c r="J1679" i="130"/>
  <c r="J1680" i="130"/>
  <c r="J1681" i="130"/>
  <c r="J1682" i="130"/>
  <c r="J1683" i="130"/>
  <c r="J1684" i="130"/>
  <c r="J1685" i="130"/>
  <c r="J1686" i="130"/>
  <c r="J1687" i="130"/>
  <c r="J1688" i="130"/>
  <c r="J1689" i="130"/>
  <c r="J1690" i="130"/>
  <c r="J1691" i="130"/>
  <c r="J1692" i="130"/>
  <c r="J1693" i="130"/>
  <c r="J1694" i="130"/>
  <c r="J1695" i="130"/>
  <c r="J1696" i="130"/>
  <c r="J1697" i="130"/>
  <c r="J1698" i="130"/>
  <c r="J1699" i="130"/>
  <c r="J1700" i="130"/>
  <c r="J1701" i="130"/>
  <c r="J1702" i="130"/>
  <c r="J1703" i="130"/>
  <c r="J1704" i="130"/>
  <c r="J1705" i="130"/>
  <c r="J1706" i="130"/>
  <c r="J1707" i="130"/>
  <c r="J1708" i="130"/>
  <c r="J1709" i="130"/>
  <c r="J1710" i="130"/>
  <c r="J1711" i="130"/>
  <c r="J1712" i="130"/>
  <c r="J1713" i="130"/>
  <c r="J1714" i="130"/>
  <c r="J1715" i="130"/>
  <c r="J1716" i="130"/>
  <c r="J1717" i="130"/>
  <c r="J1718" i="130"/>
  <c r="J1719" i="130"/>
  <c r="J1720" i="130"/>
  <c r="J1721" i="130"/>
  <c r="J1722" i="130"/>
  <c r="J1723" i="130"/>
  <c r="J1724" i="130"/>
  <c r="J1725" i="130"/>
  <c r="J1726" i="130"/>
  <c r="J1727" i="130"/>
  <c r="J1728" i="130"/>
  <c r="J1729" i="130"/>
  <c r="J1730" i="130"/>
  <c r="J1731" i="130"/>
  <c r="J1732" i="130"/>
  <c r="J1733" i="130"/>
  <c r="J1734" i="130"/>
  <c r="J1735" i="130"/>
  <c r="J1736" i="130"/>
  <c r="J1737" i="130"/>
  <c r="J1738" i="130"/>
  <c r="J1739" i="130"/>
  <c r="J1740" i="130"/>
  <c r="J1741" i="130"/>
  <c r="J1742" i="130"/>
  <c r="J1743" i="130"/>
  <c r="J1744" i="130"/>
  <c r="J1745" i="130"/>
  <c r="J1746" i="130"/>
  <c r="J1747" i="130"/>
  <c r="J1748" i="130"/>
  <c r="J1749" i="130"/>
  <c r="J1750" i="130"/>
  <c r="J1751" i="130"/>
  <c r="J1752" i="130"/>
  <c r="J1753" i="130"/>
  <c r="J1754" i="130"/>
  <c r="J1755" i="130"/>
  <c r="J1756" i="130"/>
  <c r="J1757" i="130"/>
  <c r="J1758" i="130"/>
  <c r="J1759" i="130"/>
  <c r="J1760" i="130"/>
  <c r="J1761" i="130"/>
  <c r="J1762" i="130"/>
  <c r="J1763" i="130"/>
  <c r="J1764" i="130"/>
  <c r="J1765" i="130"/>
  <c r="J1766" i="130"/>
  <c r="J1767" i="130"/>
  <c r="J1768" i="130"/>
  <c r="J1769" i="130"/>
  <c r="J1770" i="130"/>
  <c r="J1771" i="130"/>
  <c r="J1772" i="130"/>
  <c r="J1773" i="130"/>
  <c r="J1774" i="130"/>
  <c r="J1775" i="130"/>
  <c r="J1776" i="130"/>
  <c r="J1777" i="130"/>
  <c r="J1778" i="130"/>
  <c r="J1779" i="130"/>
  <c r="J1780" i="130"/>
  <c r="J1781" i="130"/>
  <c r="J1782" i="130"/>
  <c r="J1783" i="130"/>
  <c r="J1784" i="130"/>
  <c r="J1785" i="130"/>
  <c r="J1786" i="130"/>
  <c r="J1787" i="130"/>
  <c r="J1788" i="130"/>
  <c r="J1789" i="130"/>
  <c r="J1790" i="130"/>
  <c r="J1791" i="130"/>
  <c r="J1792" i="130"/>
  <c r="J1793" i="130"/>
  <c r="J1794" i="130"/>
  <c r="J1795" i="130"/>
  <c r="J1796" i="130"/>
  <c r="J1797" i="130"/>
  <c r="J1798" i="130"/>
  <c r="J1799" i="130"/>
  <c r="J1800" i="130"/>
  <c r="J1801" i="130"/>
  <c r="J1802" i="130"/>
  <c r="J1803" i="130"/>
  <c r="J1804" i="130"/>
  <c r="J1805" i="130"/>
  <c r="J1806" i="130"/>
  <c r="J1807" i="130"/>
  <c r="J1808" i="130"/>
  <c r="J1809" i="130"/>
  <c r="J1810" i="130"/>
  <c r="J1811" i="130"/>
  <c r="J1812" i="130"/>
  <c r="J1813" i="130"/>
  <c r="J1814" i="130"/>
  <c r="J1815" i="130"/>
  <c r="J1816" i="130"/>
  <c r="J1817" i="130"/>
  <c r="J1818" i="130"/>
  <c r="J1819" i="130"/>
  <c r="J1820" i="130"/>
  <c r="J1821" i="130"/>
  <c r="J1822" i="130"/>
  <c r="J1823" i="130"/>
  <c r="J1824" i="130"/>
  <c r="J1825" i="130"/>
  <c r="J1826" i="130"/>
  <c r="J1827" i="130"/>
  <c r="J1828" i="130"/>
  <c r="J1829" i="130"/>
  <c r="J1830" i="130"/>
  <c r="J1831" i="130"/>
  <c r="J1832" i="130"/>
  <c r="J1833" i="130"/>
  <c r="J1834" i="130"/>
  <c r="J1835" i="130"/>
  <c r="J1836" i="130"/>
  <c r="J1837" i="130"/>
  <c r="J1838" i="130"/>
  <c r="J1839" i="130"/>
  <c r="J1840" i="130"/>
  <c r="J1841" i="130"/>
  <c r="J1842" i="130"/>
  <c r="J1843" i="130"/>
  <c r="J1844" i="130"/>
  <c r="J1845" i="130"/>
  <c r="J1846" i="130"/>
  <c r="J1847" i="130"/>
  <c r="J1848" i="130"/>
  <c r="J1849" i="130"/>
  <c r="J1850" i="130"/>
  <c r="J1851" i="130"/>
  <c r="J1852" i="130"/>
  <c r="J1853" i="130"/>
  <c r="J1854" i="130"/>
  <c r="J1855" i="130"/>
  <c r="J1856" i="130"/>
  <c r="J1857" i="130"/>
  <c r="J1858" i="130"/>
  <c r="J1859" i="130"/>
  <c r="J1860" i="130"/>
  <c r="J1861" i="130"/>
  <c r="J1862" i="130"/>
  <c r="J1863" i="130"/>
  <c r="J1864" i="130"/>
  <c r="J1865" i="130"/>
  <c r="J1866" i="130"/>
  <c r="J1867" i="130"/>
  <c r="J1868" i="130"/>
  <c r="J1869" i="130"/>
  <c r="J1870" i="130"/>
  <c r="J1871" i="130"/>
  <c r="J1872" i="130"/>
  <c r="J1873" i="130"/>
  <c r="J1874" i="130"/>
  <c r="J1875" i="130"/>
  <c r="J1876" i="130"/>
  <c r="J1877" i="130"/>
  <c r="J1878" i="130"/>
  <c r="J1879" i="130"/>
  <c r="J1880" i="130"/>
  <c r="J1881" i="130"/>
  <c r="J1882" i="130"/>
  <c r="J1883" i="130"/>
  <c r="J1884" i="130"/>
  <c r="J1885" i="130"/>
  <c r="J1886" i="130"/>
  <c r="J1887" i="130"/>
  <c r="J1888" i="130"/>
  <c r="J1889" i="130"/>
  <c r="J1890" i="130"/>
  <c r="J1891" i="130"/>
  <c r="J1892" i="130"/>
  <c r="J1893" i="130"/>
  <c r="J1894" i="130"/>
  <c r="J1895" i="130"/>
  <c r="J1896" i="130"/>
  <c r="J1897" i="130"/>
  <c r="J1898" i="130"/>
  <c r="J1899" i="130"/>
  <c r="J1900" i="130"/>
  <c r="J1901" i="130"/>
  <c r="J1902" i="130"/>
  <c r="J1903" i="130"/>
  <c r="J1904" i="130"/>
  <c r="J1905" i="130"/>
  <c r="J1906" i="130"/>
  <c r="J1907" i="130"/>
  <c r="J1908" i="130"/>
  <c r="J1909" i="130"/>
  <c r="J1910" i="130"/>
  <c r="J1911" i="130"/>
  <c r="J1912" i="130"/>
  <c r="J1913" i="130"/>
  <c r="J1914" i="130"/>
  <c r="J1915" i="130"/>
  <c r="J1916" i="130"/>
  <c r="J1917" i="130"/>
  <c r="J1918" i="130"/>
  <c r="J1919" i="130"/>
  <c r="J1920" i="130"/>
  <c r="J1921" i="130"/>
  <c r="J1922" i="130"/>
  <c r="J1923" i="130"/>
  <c r="J1924" i="130"/>
  <c r="J1925" i="130"/>
  <c r="J1926" i="130"/>
  <c r="J1927" i="130"/>
  <c r="J1928" i="130"/>
  <c r="J1929" i="130"/>
  <c r="J1930" i="130"/>
  <c r="J1931" i="130"/>
  <c r="J1932" i="130"/>
  <c r="J1933" i="130"/>
  <c r="J1934" i="130"/>
  <c r="J1935" i="130"/>
  <c r="J1936" i="130"/>
  <c r="J1937" i="130"/>
  <c r="J1938" i="130"/>
  <c r="J1939" i="130"/>
  <c r="J1940" i="130"/>
  <c r="J1941" i="130"/>
  <c r="J1942" i="130"/>
  <c r="J1943" i="130"/>
  <c r="J1944" i="130"/>
  <c r="J1945" i="130"/>
  <c r="J1946" i="130"/>
  <c r="J1947" i="130"/>
  <c r="J1948" i="130"/>
  <c r="J1949" i="130"/>
  <c r="J1950" i="130"/>
  <c r="J1951" i="130"/>
  <c r="J1952" i="130"/>
  <c r="J1953" i="130"/>
  <c r="J1954" i="130"/>
  <c r="J1955" i="130"/>
  <c r="J1956" i="130"/>
  <c r="J1957" i="130"/>
  <c r="J1958" i="130"/>
  <c r="J1959" i="130"/>
  <c r="J1960" i="130"/>
  <c r="J1961" i="130"/>
  <c r="J1962" i="130"/>
  <c r="J1963" i="130"/>
  <c r="J1964" i="130"/>
  <c r="J1965" i="130"/>
  <c r="J1966" i="130"/>
  <c r="J1967" i="130"/>
  <c r="J1968" i="130"/>
  <c r="J1969" i="130"/>
  <c r="J1970" i="130"/>
  <c r="J1971" i="130"/>
  <c r="J1972" i="130"/>
  <c r="J1973" i="130"/>
  <c r="J1974" i="130"/>
  <c r="J1975" i="130"/>
  <c r="J1976" i="130"/>
  <c r="J1977" i="130"/>
  <c r="J1978" i="130"/>
  <c r="J1979" i="130"/>
  <c r="J1980" i="130"/>
  <c r="J1981" i="130"/>
  <c r="J1982" i="130"/>
  <c r="J1983" i="130"/>
  <c r="J1984" i="130"/>
  <c r="J1985" i="130"/>
  <c r="J1986" i="130"/>
  <c r="J1987" i="130"/>
  <c r="J1988" i="130"/>
  <c r="J1989" i="130"/>
  <c r="J1990" i="130"/>
  <c r="J1991" i="130"/>
  <c r="J1992" i="130"/>
  <c r="J1993" i="130"/>
  <c r="J1994" i="130"/>
  <c r="J1995" i="130"/>
  <c r="J1996" i="130"/>
  <c r="J1997" i="130"/>
  <c r="J1998" i="130"/>
  <c r="J1999" i="130"/>
  <c r="J2000" i="130"/>
  <c r="J2001" i="130"/>
  <c r="J2002" i="130"/>
  <c r="J2003" i="130"/>
  <c r="J2004" i="130"/>
  <c r="J2005" i="130"/>
  <c r="J2006" i="130"/>
  <c r="J2007" i="130"/>
  <c r="J2008" i="130"/>
  <c r="J2009" i="130"/>
  <c r="J2010" i="130"/>
  <c r="J2011" i="130"/>
  <c r="J2012" i="130"/>
  <c r="J2013" i="130"/>
  <c r="J2014" i="130"/>
  <c r="J2015" i="130"/>
  <c r="J2016" i="130"/>
  <c r="J2017" i="130"/>
  <c r="J2018" i="130"/>
  <c r="J2019" i="130"/>
  <c r="J2020" i="130"/>
  <c r="J2021" i="130"/>
  <c r="J2022" i="130"/>
  <c r="J2023" i="130"/>
  <c r="J2024" i="130"/>
  <c r="J2025" i="130"/>
  <c r="J2026" i="130"/>
  <c r="J2027" i="130"/>
  <c r="J2028" i="130"/>
  <c r="J2029" i="130"/>
  <c r="J2030" i="130"/>
  <c r="J2031" i="130"/>
  <c r="J2032" i="130"/>
  <c r="J2033" i="130"/>
  <c r="J2034" i="130"/>
  <c r="J2035" i="130"/>
  <c r="J2036" i="130"/>
  <c r="J2037" i="130"/>
  <c r="J2038" i="130"/>
  <c r="J2039" i="130"/>
  <c r="J2040" i="130"/>
  <c r="J2041" i="130"/>
  <c r="J2042" i="130"/>
  <c r="J2043" i="130"/>
  <c r="J2044" i="130"/>
  <c r="J2045" i="130"/>
  <c r="J2046" i="130"/>
  <c r="J2047" i="130"/>
  <c r="J2048" i="130"/>
  <c r="J2049" i="130"/>
  <c r="J2050" i="130"/>
  <c r="J2051" i="130"/>
  <c r="J2052" i="130"/>
  <c r="J2053" i="130"/>
  <c r="J2054" i="130"/>
  <c r="J2055" i="130"/>
  <c r="J2056" i="130"/>
  <c r="J2057" i="130"/>
  <c r="J2058" i="130"/>
  <c r="J2059" i="130"/>
  <c r="J2060" i="130"/>
  <c r="J2061" i="130"/>
  <c r="J2062" i="130"/>
  <c r="J2063" i="130"/>
  <c r="J2064" i="130"/>
  <c r="J2065" i="130"/>
  <c r="J2066" i="130"/>
  <c r="J2067" i="130"/>
  <c r="J2068" i="130"/>
  <c r="J2069" i="130"/>
  <c r="J2070" i="130"/>
  <c r="J2071" i="130"/>
  <c r="J2072" i="130"/>
  <c r="J2073" i="130"/>
  <c r="J2074" i="130"/>
  <c r="J2075" i="130"/>
  <c r="J2076" i="130"/>
  <c r="J2077" i="130"/>
  <c r="J2078" i="130"/>
  <c r="J2079" i="130"/>
  <c r="J2080" i="130"/>
  <c r="J2081" i="130"/>
  <c r="J2082" i="130"/>
  <c r="J2083" i="130"/>
  <c r="J2084" i="130"/>
  <c r="J2085" i="130"/>
  <c r="J2086" i="130"/>
  <c r="J2087" i="130"/>
  <c r="J2088" i="130"/>
  <c r="J2089" i="130"/>
  <c r="J2090" i="130"/>
  <c r="J2091" i="130"/>
  <c r="J2092" i="130"/>
  <c r="J2093" i="130"/>
  <c r="J2094" i="130"/>
  <c r="J2095" i="130"/>
  <c r="J2096" i="130"/>
  <c r="J2097" i="130"/>
  <c r="J2098" i="130"/>
  <c r="J2099" i="130"/>
  <c r="J2100" i="130"/>
  <c r="J2101" i="130"/>
  <c r="J2102" i="130"/>
  <c r="J2103" i="130"/>
  <c r="J2104" i="130"/>
  <c r="J2105" i="130"/>
  <c r="J2106" i="130"/>
  <c r="J2107" i="130"/>
  <c r="J2108" i="130"/>
  <c r="J2109" i="130"/>
  <c r="J2110" i="130"/>
  <c r="J2111" i="130"/>
  <c r="J2112" i="130"/>
  <c r="J2113" i="130"/>
  <c r="J2114" i="130"/>
  <c r="J2115" i="130"/>
  <c r="J2116" i="130"/>
  <c r="J2117" i="130"/>
  <c r="J2118" i="130"/>
  <c r="J2119" i="130"/>
  <c r="J2120" i="130"/>
  <c r="J2121" i="130"/>
  <c r="J2122" i="130"/>
  <c r="J2123" i="130"/>
  <c r="J2124" i="130"/>
  <c r="J2125" i="130"/>
  <c r="J2126" i="130"/>
  <c r="J2127" i="130"/>
  <c r="J2128" i="130"/>
  <c r="J2129" i="130"/>
  <c r="J2130" i="130"/>
  <c r="J2131" i="130"/>
  <c r="J2132" i="130"/>
  <c r="J2133" i="130"/>
  <c r="J2134" i="130"/>
  <c r="J2135" i="130"/>
  <c r="J2136" i="130"/>
  <c r="J2137" i="130"/>
  <c r="J2138" i="130"/>
  <c r="J2139" i="130"/>
  <c r="J2140" i="130"/>
  <c r="J2141" i="130"/>
  <c r="J2142" i="130"/>
  <c r="J2143" i="130"/>
  <c r="J2144" i="130"/>
  <c r="J2145" i="130"/>
  <c r="J2146" i="130"/>
  <c r="J2147" i="130"/>
  <c r="J2148" i="130"/>
  <c r="J2149" i="130"/>
  <c r="J2150" i="130"/>
  <c r="J2151" i="130"/>
  <c r="J2152" i="130"/>
  <c r="J2153" i="130"/>
  <c r="J2154" i="130"/>
  <c r="J2155" i="130"/>
  <c r="J2156" i="130"/>
  <c r="J2157" i="130"/>
  <c r="J2158" i="130"/>
  <c r="J2159" i="130"/>
  <c r="J2160" i="130"/>
  <c r="J2161" i="130"/>
  <c r="J2162" i="130"/>
  <c r="J2163" i="130"/>
  <c r="J2164" i="130"/>
  <c r="J2165" i="130"/>
  <c r="J2166" i="130"/>
  <c r="J2167" i="130"/>
  <c r="J2168" i="130"/>
  <c r="J2169" i="130"/>
  <c r="J2170" i="130"/>
  <c r="J2171" i="130"/>
  <c r="J2172" i="130"/>
  <c r="J2173" i="130"/>
  <c r="J2174" i="130"/>
  <c r="J2175" i="130"/>
  <c r="J2176" i="130"/>
  <c r="J2177" i="130"/>
  <c r="J2178" i="130"/>
  <c r="J2179" i="130"/>
  <c r="J2180" i="130"/>
  <c r="J2181" i="130"/>
  <c r="J2182" i="130"/>
  <c r="J2183" i="130"/>
  <c r="J2184" i="130"/>
  <c r="J2185" i="130"/>
  <c r="J2186" i="130"/>
  <c r="J2187" i="130"/>
  <c r="J2188" i="130"/>
  <c r="J2189" i="130"/>
  <c r="J2190" i="130"/>
  <c r="J2191" i="130"/>
  <c r="J2192" i="130"/>
  <c r="J2193" i="130"/>
  <c r="J2194" i="130"/>
  <c r="J2195" i="130"/>
  <c r="J2196" i="130"/>
  <c r="J2197" i="130"/>
  <c r="J2198" i="130"/>
  <c r="J2199" i="130"/>
  <c r="J2200" i="130"/>
  <c r="J2201" i="130"/>
  <c r="J2202" i="130"/>
  <c r="J2203" i="130"/>
  <c r="J2204" i="130"/>
  <c r="J2205" i="130"/>
  <c r="J2206" i="130"/>
  <c r="J2207" i="130"/>
  <c r="J2208" i="130"/>
  <c r="J2209" i="130"/>
  <c r="J2210" i="130"/>
  <c r="J2211" i="130"/>
  <c r="J2212" i="130"/>
  <c r="J2213" i="130"/>
  <c r="J2214" i="130"/>
  <c r="J2215" i="130"/>
  <c r="J2216" i="130"/>
  <c r="J2217" i="130"/>
  <c r="J2218" i="130"/>
  <c r="J2219" i="130"/>
  <c r="J2220" i="130"/>
  <c r="J2221" i="130"/>
  <c r="J2222" i="130"/>
  <c r="J2223" i="130"/>
  <c r="J2224" i="130"/>
  <c r="J2225" i="130"/>
  <c r="J2226" i="130"/>
  <c r="J2227" i="130"/>
  <c r="J2228" i="130"/>
  <c r="J2229" i="130"/>
  <c r="J2230" i="130"/>
  <c r="J2231" i="130"/>
  <c r="J2232" i="130"/>
  <c r="J2233" i="130"/>
  <c r="J2234" i="130"/>
  <c r="J2235" i="130"/>
  <c r="J2236" i="130"/>
  <c r="J2237" i="130"/>
  <c r="J2238" i="130"/>
  <c r="J2239" i="130"/>
  <c r="J2240" i="130"/>
  <c r="J2241" i="130"/>
  <c r="J2242" i="130"/>
  <c r="J2243" i="130"/>
  <c r="J2244" i="130"/>
  <c r="J2245" i="130"/>
  <c r="J2246" i="130"/>
  <c r="J2247" i="130"/>
  <c r="J2248" i="130"/>
  <c r="J2249" i="130"/>
  <c r="J2250" i="130"/>
  <c r="J2251" i="130"/>
  <c r="J2252" i="130"/>
  <c r="J2253" i="130"/>
  <c r="J2254" i="130"/>
  <c r="J2255" i="130"/>
  <c r="J2256" i="130"/>
  <c r="J2257" i="130"/>
  <c r="J2258" i="130"/>
  <c r="J2259" i="130"/>
  <c r="J2260" i="130"/>
  <c r="J2261" i="130"/>
  <c r="J2262" i="130"/>
  <c r="J2263" i="130"/>
  <c r="J2264" i="130"/>
  <c r="J2265" i="130"/>
  <c r="J2266" i="130"/>
  <c r="J2267" i="130"/>
  <c r="J2268" i="130"/>
  <c r="J2269" i="130"/>
  <c r="J2270" i="130"/>
  <c r="J2271" i="130"/>
  <c r="J2272" i="130"/>
  <c r="J2273" i="130"/>
  <c r="J2274" i="130"/>
  <c r="J2275" i="130"/>
  <c r="J2276" i="130"/>
  <c r="J2277" i="130"/>
  <c r="J2278" i="130"/>
  <c r="J2279" i="130"/>
  <c r="J2280" i="130"/>
  <c r="J2281" i="130"/>
  <c r="J2282" i="130"/>
  <c r="J2283" i="130"/>
  <c r="J2284" i="130"/>
  <c r="J2285" i="130"/>
  <c r="J2286" i="130"/>
  <c r="J2287" i="130"/>
  <c r="J2288" i="130"/>
  <c r="J2289" i="130"/>
  <c r="J2290" i="130"/>
  <c r="J2291" i="130"/>
  <c r="J2292" i="130"/>
  <c r="J2293" i="130"/>
  <c r="J2294" i="130"/>
  <c r="J2295" i="130"/>
  <c r="J2296" i="130"/>
  <c r="J2297" i="130"/>
  <c r="J2298" i="130"/>
  <c r="J2299" i="130"/>
  <c r="J2300" i="130"/>
  <c r="J2301" i="130"/>
  <c r="J2302" i="130"/>
  <c r="J2303" i="130"/>
  <c r="J2304" i="130"/>
  <c r="J2305" i="130"/>
  <c r="J2306" i="130"/>
  <c r="J2307" i="130"/>
  <c r="J2308" i="130"/>
  <c r="J2309" i="130"/>
  <c r="J2310" i="130"/>
  <c r="J2311" i="130"/>
  <c r="J2312" i="130"/>
  <c r="J2313" i="130"/>
  <c r="J2314" i="130"/>
  <c r="J2315" i="130"/>
  <c r="J2316" i="130"/>
  <c r="J2317" i="130"/>
  <c r="J2318" i="130"/>
  <c r="J2319" i="130"/>
  <c r="J2320" i="130"/>
  <c r="J2321" i="130"/>
  <c r="J2322" i="130"/>
  <c r="J2323" i="130"/>
  <c r="J2324" i="130"/>
  <c r="J2325" i="130"/>
  <c r="J2326" i="130"/>
  <c r="J2327" i="130"/>
  <c r="J2328" i="130"/>
  <c r="J2329" i="130"/>
  <c r="J2330" i="130"/>
  <c r="J2331" i="130"/>
  <c r="J2332" i="130"/>
  <c r="J2333" i="130"/>
  <c r="J2334" i="130"/>
  <c r="J2335" i="130"/>
  <c r="J2336" i="130"/>
  <c r="J2337" i="130"/>
  <c r="J2338" i="130"/>
  <c r="J2339" i="130"/>
  <c r="J2340" i="130"/>
  <c r="J2341" i="130"/>
  <c r="J2342" i="130"/>
  <c r="J2343" i="130"/>
  <c r="J2344" i="130"/>
  <c r="J2345" i="130"/>
  <c r="J2346" i="130"/>
  <c r="J2347" i="130"/>
  <c r="J2348" i="130"/>
  <c r="J2349" i="130"/>
  <c r="J2350" i="130"/>
  <c r="J2351" i="130"/>
  <c r="J2352" i="130"/>
  <c r="J2353" i="130"/>
  <c r="J2354" i="130"/>
  <c r="J2355" i="130"/>
  <c r="J2356" i="130"/>
  <c r="J2357" i="130"/>
  <c r="J2358" i="130"/>
  <c r="J2359" i="130"/>
  <c r="J2360" i="130"/>
  <c r="J2361" i="130"/>
  <c r="J2362" i="130"/>
  <c r="J2363" i="130"/>
  <c r="J2364" i="130"/>
  <c r="J2365" i="130"/>
  <c r="J2366" i="130"/>
  <c r="J2367" i="130"/>
  <c r="J2368" i="130"/>
  <c r="J2369" i="130"/>
  <c r="J2370" i="130"/>
  <c r="J2371" i="130"/>
  <c r="J2372" i="130"/>
  <c r="J2373" i="130"/>
  <c r="J2374" i="130"/>
  <c r="J9" i="130"/>
  <c r="G10" i="139"/>
  <c r="G11" i="139"/>
  <c r="G12" i="139"/>
  <c r="G13" i="139"/>
  <c r="G14" i="139"/>
  <c r="G15" i="139"/>
  <c r="G16" i="139"/>
  <c r="G17" i="139"/>
  <c r="G18" i="139"/>
  <c r="G19" i="139"/>
  <c r="G20" i="139"/>
  <c r="G21" i="139"/>
  <c r="G22" i="139"/>
  <c r="G23" i="139"/>
  <c r="G24" i="139"/>
  <c r="G25" i="139"/>
  <c r="G26" i="139"/>
  <c r="G27" i="139"/>
  <c r="G28" i="139"/>
  <c r="G29" i="139"/>
  <c r="G30" i="139"/>
  <c r="G31" i="139"/>
  <c r="G32" i="139"/>
  <c r="G33" i="139"/>
  <c r="G34" i="139"/>
  <c r="G35" i="139"/>
  <c r="G36" i="139"/>
  <c r="G37" i="139"/>
  <c r="G38" i="139"/>
  <c r="G39" i="139"/>
  <c r="G40" i="139"/>
  <c r="G41" i="139"/>
  <c r="G42" i="139"/>
  <c r="G43" i="139"/>
  <c r="G44" i="139"/>
  <c r="G45" i="139"/>
  <c r="G46" i="139"/>
  <c r="G47" i="139"/>
  <c r="G48" i="139"/>
  <c r="G49" i="139"/>
  <c r="G50" i="139"/>
  <c r="G51" i="139"/>
  <c r="G52" i="139"/>
  <c r="G53" i="139"/>
  <c r="G54" i="139"/>
  <c r="G55" i="139"/>
  <c r="G56" i="139"/>
  <c r="G57" i="139"/>
  <c r="G58" i="139"/>
  <c r="G59" i="139"/>
  <c r="G60" i="139"/>
  <c r="G61" i="139"/>
  <c r="G62" i="139"/>
  <c r="G63" i="139"/>
  <c r="G64" i="139"/>
  <c r="G65" i="139"/>
  <c r="G66" i="139"/>
  <c r="G67" i="139"/>
  <c r="G68" i="139"/>
  <c r="G69" i="139"/>
  <c r="G70" i="139"/>
  <c r="G71" i="139"/>
  <c r="G72" i="139"/>
  <c r="G73" i="139"/>
  <c r="G74" i="139"/>
  <c r="G75" i="139"/>
  <c r="G76" i="139"/>
  <c r="G77" i="139"/>
  <c r="G78" i="139"/>
  <c r="G79" i="139"/>
  <c r="G80" i="139"/>
  <c r="G81" i="139"/>
  <c r="G82" i="139"/>
  <c r="G83" i="139"/>
  <c r="G84" i="139"/>
  <c r="G85" i="139"/>
  <c r="G9" i="139"/>
  <c r="E168" i="51"/>
  <c r="E142" i="51"/>
  <c r="E143" i="51"/>
  <c r="E144" i="51"/>
  <c r="E145" i="51"/>
  <c r="E146" i="51"/>
  <c r="E147" i="51"/>
  <c r="E148" i="51"/>
  <c r="E149" i="51"/>
  <c r="E150" i="51"/>
  <c r="E151" i="51"/>
  <c r="E152" i="51"/>
  <c r="E153" i="51"/>
  <c r="E154" i="51"/>
  <c r="E155" i="51"/>
  <c r="E156"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D44" i="51"/>
  <c r="E44" i="51" s="1"/>
  <c r="C44" i="51"/>
  <c r="C38" i="51"/>
  <c r="E38" i="51" s="1"/>
  <c r="D33" i="51"/>
  <c r="C33" i="51"/>
  <c r="D30" i="51"/>
  <c r="E30" i="51" s="1"/>
  <c r="C30" i="51"/>
  <c r="C9" i="51" s="1"/>
  <c r="D28" i="51"/>
  <c r="D9" i="51" s="1"/>
  <c r="C28" i="51"/>
  <c r="D13" i="51"/>
  <c r="C13" i="51"/>
  <c r="D10" i="51"/>
  <c r="C10" i="51"/>
  <c r="C21" i="105"/>
  <c r="C27" i="105" s="1"/>
  <c r="C30" i="105" s="1"/>
  <c r="C10" i="105"/>
  <c r="E10" i="138"/>
  <c r="I765" i="130"/>
  <c r="I764" i="130"/>
  <c r="I763" i="130"/>
  <c r="I365" i="130"/>
  <c r="I364" i="130"/>
  <c r="I363" i="130"/>
  <c r="I362" i="130"/>
  <c r="I361" i="130"/>
  <c r="E7" i="139"/>
  <c r="E26" i="51"/>
  <c r="E27" i="51"/>
  <c r="I1787" i="130"/>
  <c r="C18" i="105"/>
  <c r="E170" i="51"/>
  <c r="E169" i="51"/>
  <c r="E159" i="51"/>
  <c r="E160" i="51"/>
  <c r="E161" i="51"/>
  <c r="E162" i="51"/>
  <c r="E163" i="51"/>
  <c r="E164" i="51"/>
  <c r="E158" i="51"/>
  <c r="E141" i="51"/>
  <c r="E62" i="51"/>
  <c r="E59" i="51"/>
  <c r="E58" i="51"/>
  <c r="I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260" i="130"/>
  <c r="I261" i="130"/>
  <c r="I262" i="130"/>
  <c r="I263" i="130"/>
  <c r="I264" i="130"/>
  <c r="I265" i="130"/>
  <c r="I266" i="130"/>
  <c r="I267" i="130"/>
  <c r="I268" i="130"/>
  <c r="I269" i="130"/>
  <c r="I270" i="130"/>
  <c r="I271" i="130"/>
  <c r="I272" i="130"/>
  <c r="I273" i="130"/>
  <c r="I274" i="130"/>
  <c r="I275" i="130"/>
  <c r="I276" i="130"/>
  <c r="I277" i="130"/>
  <c r="I278" i="130"/>
  <c r="I279" i="130"/>
  <c r="I280" i="130"/>
  <c r="I281" i="130"/>
  <c r="I282" i="130"/>
  <c r="I283" i="130"/>
  <c r="I284" i="130"/>
  <c r="I285" i="130"/>
  <c r="I286" i="130"/>
  <c r="I287" i="130"/>
  <c r="I288" i="130"/>
  <c r="I289" i="130"/>
  <c r="I290" i="130"/>
  <c r="I291" i="130"/>
  <c r="I292" i="130"/>
  <c r="I293" i="130"/>
  <c r="I294" i="130"/>
  <c r="I295" i="130"/>
  <c r="I296" i="130"/>
  <c r="I297" i="130"/>
  <c r="I298" i="130"/>
  <c r="I299" i="130"/>
  <c r="I300" i="130"/>
  <c r="I301" i="130"/>
  <c r="I302" i="130"/>
  <c r="I303" i="130"/>
  <c r="I304" i="130"/>
  <c r="I305" i="130"/>
  <c r="I306" i="130"/>
  <c r="I307" i="130"/>
  <c r="I308" i="130"/>
  <c r="I309" i="130"/>
  <c r="I310" i="130"/>
  <c r="I311" i="130"/>
  <c r="I312" i="130"/>
  <c r="I313" i="130"/>
  <c r="I314" i="130"/>
  <c r="I315" i="130"/>
  <c r="I316" i="130"/>
  <c r="I317" i="130"/>
  <c r="I318" i="130"/>
  <c r="I319" i="130"/>
  <c r="I320" i="130"/>
  <c r="I321" i="130"/>
  <c r="I322" i="130"/>
  <c r="I323" i="130"/>
  <c r="I324" i="130"/>
  <c r="I325" i="130"/>
  <c r="I326" i="130"/>
  <c r="I327" i="130"/>
  <c r="I328" i="130"/>
  <c r="I329" i="130"/>
  <c r="I330" i="130"/>
  <c r="I331" i="130"/>
  <c r="I332" i="130"/>
  <c r="I333" i="130"/>
  <c r="I334" i="130"/>
  <c r="I335" i="130"/>
  <c r="I336" i="130"/>
  <c r="I337" i="130"/>
  <c r="I338" i="130"/>
  <c r="I339" i="130"/>
  <c r="I340" i="130"/>
  <c r="I341" i="130"/>
  <c r="I342" i="130"/>
  <c r="I343" i="130"/>
  <c r="I344" i="130"/>
  <c r="I345" i="130"/>
  <c r="I346" i="130"/>
  <c r="I347" i="130"/>
  <c r="I348" i="130"/>
  <c r="I349" i="130"/>
  <c r="I350" i="130"/>
  <c r="I351" i="130"/>
  <c r="I352" i="130"/>
  <c r="I353" i="130"/>
  <c r="I354" i="130"/>
  <c r="I355" i="130"/>
  <c r="I356" i="130"/>
  <c r="I357" i="130"/>
  <c r="I358" i="130"/>
  <c r="I359" i="130"/>
  <c r="I360" i="130"/>
  <c r="I366" i="130"/>
  <c r="I367" i="130"/>
  <c r="I368" i="130"/>
  <c r="I369" i="130"/>
  <c r="I370" i="130"/>
  <c r="I371" i="130"/>
  <c r="I372" i="130"/>
  <c r="I373" i="130"/>
  <c r="I374" i="130"/>
  <c r="I375" i="130"/>
  <c r="I376" i="130"/>
  <c r="I377" i="130"/>
  <c r="I378" i="130"/>
  <c r="I379" i="130"/>
  <c r="I380" i="130"/>
  <c r="I381" i="130"/>
  <c r="I382" i="130"/>
  <c r="I383" i="130"/>
  <c r="I384" i="130"/>
  <c r="I385" i="130"/>
  <c r="I386" i="130"/>
  <c r="I387" i="130"/>
  <c r="I388" i="130"/>
  <c r="I389" i="130"/>
  <c r="I390" i="130"/>
  <c r="I391" i="130"/>
  <c r="I392" i="130"/>
  <c r="I393" i="130"/>
  <c r="I394" i="130"/>
  <c r="I395" i="130"/>
  <c r="I396" i="130"/>
  <c r="I397" i="130"/>
  <c r="I398" i="130"/>
  <c r="I399" i="130"/>
  <c r="I400" i="130"/>
  <c r="I401" i="130"/>
  <c r="I402" i="130"/>
  <c r="I403" i="130"/>
  <c r="I404" i="130"/>
  <c r="I405" i="130"/>
  <c r="I406" i="130"/>
  <c r="I407" i="130"/>
  <c r="I408" i="130"/>
  <c r="I409" i="130"/>
  <c r="I410" i="130"/>
  <c r="I411" i="130"/>
  <c r="I412" i="130"/>
  <c r="I413" i="130"/>
  <c r="I414" i="130"/>
  <c r="I415" i="130"/>
  <c r="I416" i="130"/>
  <c r="I417" i="130"/>
  <c r="I418" i="130"/>
  <c r="I419" i="130"/>
  <c r="I420" i="130"/>
  <c r="I421" i="130"/>
  <c r="I422" i="130"/>
  <c r="I423" i="130"/>
  <c r="I424" i="130"/>
  <c r="I425" i="130"/>
  <c r="I426" i="130"/>
  <c r="I427" i="130"/>
  <c r="I428" i="130"/>
  <c r="I429" i="130"/>
  <c r="I430" i="130"/>
  <c r="I431" i="130"/>
  <c r="I432" i="130"/>
  <c r="I433" i="130"/>
  <c r="I434" i="130"/>
  <c r="I435" i="130"/>
  <c r="I436" i="130"/>
  <c r="I437" i="130"/>
  <c r="I438" i="130"/>
  <c r="I439" i="130"/>
  <c r="I440" i="130"/>
  <c r="I441" i="130"/>
  <c r="I442" i="130"/>
  <c r="I443" i="130"/>
  <c r="I444" i="130"/>
  <c r="I445" i="130"/>
  <c r="I446" i="130"/>
  <c r="I447" i="130"/>
  <c r="I448" i="130"/>
  <c r="I449" i="130"/>
  <c r="I450" i="130"/>
  <c r="I451" i="130"/>
  <c r="I452" i="130"/>
  <c r="I453" i="130"/>
  <c r="I454" i="130"/>
  <c r="I455" i="130"/>
  <c r="I456" i="130"/>
  <c r="I457" i="130"/>
  <c r="I458" i="130"/>
  <c r="I459" i="130"/>
  <c r="I460" i="130"/>
  <c r="I461" i="130"/>
  <c r="I462" i="130"/>
  <c r="I463" i="130"/>
  <c r="I464" i="130"/>
  <c r="I465" i="130"/>
  <c r="I466" i="130"/>
  <c r="I467" i="130"/>
  <c r="I468" i="130"/>
  <c r="I469" i="130"/>
  <c r="I470" i="130"/>
  <c r="I471" i="130"/>
  <c r="I472" i="130"/>
  <c r="I473" i="130"/>
  <c r="I474" i="130"/>
  <c r="I475" i="130"/>
  <c r="I476" i="130"/>
  <c r="I477" i="130"/>
  <c r="I478" i="130"/>
  <c r="I479" i="130"/>
  <c r="I480" i="130"/>
  <c r="I481" i="130"/>
  <c r="I482" i="130"/>
  <c r="I483" i="130"/>
  <c r="I484" i="130"/>
  <c r="I485" i="130"/>
  <c r="I486" i="130"/>
  <c r="I487" i="130"/>
  <c r="I488" i="130"/>
  <c r="I489" i="130"/>
  <c r="I490" i="130"/>
  <c r="I491" i="130"/>
  <c r="I492" i="130"/>
  <c r="I493" i="130"/>
  <c r="I494" i="130"/>
  <c r="I495" i="130"/>
  <c r="I496" i="130"/>
  <c r="I497" i="130"/>
  <c r="I498" i="130"/>
  <c r="I499" i="130"/>
  <c r="I500" i="130"/>
  <c r="I501" i="130"/>
  <c r="I502" i="130"/>
  <c r="I503" i="130"/>
  <c r="I504" i="130"/>
  <c r="I505" i="130"/>
  <c r="I506" i="130"/>
  <c r="I507" i="130"/>
  <c r="I508" i="130"/>
  <c r="I509" i="130"/>
  <c r="I510" i="130"/>
  <c r="I511" i="130"/>
  <c r="I512" i="130"/>
  <c r="I513" i="130"/>
  <c r="I514" i="130"/>
  <c r="I519" i="130"/>
  <c r="I520" i="130"/>
  <c r="I521" i="130"/>
  <c r="I522" i="130"/>
  <c r="I523" i="130"/>
  <c r="I524" i="130"/>
  <c r="I525" i="130"/>
  <c r="I526" i="130"/>
  <c r="I527" i="130"/>
  <c r="I528" i="130"/>
  <c r="I529" i="130"/>
  <c r="I530" i="130"/>
  <c r="I531" i="130"/>
  <c r="I532" i="130"/>
  <c r="I533" i="130"/>
  <c r="I534" i="130"/>
  <c r="I535" i="130"/>
  <c r="I536" i="130"/>
  <c r="I537" i="130"/>
  <c r="I538" i="130"/>
  <c r="I539" i="130"/>
  <c r="I540" i="130"/>
  <c r="I541" i="130"/>
  <c r="I542" i="130"/>
  <c r="I543" i="130"/>
  <c r="I544" i="130"/>
  <c r="I545" i="130"/>
  <c r="I546" i="130"/>
  <c r="I547" i="130"/>
  <c r="I548" i="130"/>
  <c r="I549" i="130"/>
  <c r="I550" i="130"/>
  <c r="I551" i="130"/>
  <c r="I552" i="130"/>
  <c r="I553" i="130"/>
  <c r="I554" i="130"/>
  <c r="I555" i="130"/>
  <c r="I556" i="130"/>
  <c r="I557" i="130"/>
  <c r="I558" i="130"/>
  <c r="I559" i="130"/>
  <c r="I560" i="130"/>
  <c r="I561" i="130"/>
  <c r="I562" i="130"/>
  <c r="I563" i="130"/>
  <c r="I564" i="130"/>
  <c r="I565" i="130"/>
  <c r="I566" i="130"/>
  <c r="I567" i="130"/>
  <c r="I568" i="130"/>
  <c r="I569" i="130"/>
  <c r="I570" i="130"/>
  <c r="I571" i="130"/>
  <c r="I572" i="130"/>
  <c r="I573" i="130"/>
  <c r="I574" i="130"/>
  <c r="I575" i="130"/>
  <c r="I576" i="130"/>
  <c r="I577" i="130"/>
  <c r="I578" i="130"/>
  <c r="I579" i="130"/>
  <c r="I580" i="130"/>
  <c r="I581" i="130"/>
  <c r="I582" i="130"/>
  <c r="I583" i="130"/>
  <c r="I584" i="130"/>
  <c r="I585" i="130"/>
  <c r="I586" i="130"/>
  <c r="I587" i="130"/>
  <c r="I588" i="130"/>
  <c r="I589" i="130"/>
  <c r="I590" i="130"/>
  <c r="I591" i="130"/>
  <c r="I592" i="130"/>
  <c r="I593" i="130"/>
  <c r="I594" i="130"/>
  <c r="I595" i="130"/>
  <c r="I596" i="130"/>
  <c r="I597" i="130"/>
  <c r="I598" i="130"/>
  <c r="I599" i="130"/>
  <c r="I603" i="130"/>
  <c r="I604" i="130"/>
  <c r="I605" i="130"/>
  <c r="I606" i="130"/>
  <c r="I607" i="130"/>
  <c r="I608" i="130"/>
  <c r="I609" i="130"/>
  <c r="I610" i="130"/>
  <c r="I611" i="130"/>
  <c r="I612" i="130"/>
  <c r="I613" i="130"/>
  <c r="I614" i="130"/>
  <c r="I615" i="130"/>
  <c r="I616" i="130"/>
  <c r="I617" i="130"/>
  <c r="I618" i="130"/>
  <c r="I619" i="130"/>
  <c r="I620" i="130"/>
  <c r="I621" i="130"/>
  <c r="I622" i="130"/>
  <c r="I623" i="130"/>
  <c r="I624" i="130"/>
  <c r="I625" i="130"/>
  <c r="I626" i="130"/>
  <c r="I627" i="130"/>
  <c r="I628" i="130"/>
  <c r="I629" i="130"/>
  <c r="I630" i="130"/>
  <c r="I631" i="130"/>
  <c r="I632" i="130"/>
  <c r="I633" i="130"/>
  <c r="I634" i="130"/>
  <c r="I635" i="130"/>
  <c r="I636" i="130"/>
  <c r="I637" i="130"/>
  <c r="I638" i="130"/>
  <c r="I639" i="130"/>
  <c r="I640" i="130"/>
  <c r="I641" i="130"/>
  <c r="I642" i="130"/>
  <c r="I643" i="130"/>
  <c r="I644" i="130"/>
  <c r="I645" i="130"/>
  <c r="I646" i="130"/>
  <c r="I647" i="130"/>
  <c r="I648" i="130"/>
  <c r="I649" i="130"/>
  <c r="I650" i="130"/>
  <c r="I651" i="130"/>
  <c r="I652" i="130"/>
  <c r="I653" i="130"/>
  <c r="I654" i="130"/>
  <c r="I655" i="130"/>
  <c r="I656" i="130"/>
  <c r="I657" i="130"/>
  <c r="I658" i="130"/>
  <c r="I659" i="130"/>
  <c r="I660" i="130"/>
  <c r="I661" i="130"/>
  <c r="I662" i="130"/>
  <c r="I663" i="130"/>
  <c r="I664" i="130"/>
  <c r="I665" i="130"/>
  <c r="I666" i="130"/>
  <c r="I667" i="130"/>
  <c r="I668" i="130"/>
  <c r="I669" i="130"/>
  <c r="I670" i="130"/>
  <c r="I671" i="130"/>
  <c r="I672" i="130"/>
  <c r="I673" i="130"/>
  <c r="I674" i="130"/>
  <c r="I675" i="130"/>
  <c r="I676" i="130"/>
  <c r="I677" i="130"/>
  <c r="I678" i="130"/>
  <c r="I679" i="130"/>
  <c r="I680" i="130"/>
  <c r="I681" i="130"/>
  <c r="I682" i="130"/>
  <c r="I683" i="130"/>
  <c r="I684" i="130"/>
  <c r="I685" i="130"/>
  <c r="I686" i="130"/>
  <c r="I687" i="130"/>
  <c r="I688" i="130"/>
  <c r="I689" i="130"/>
  <c r="I690" i="130"/>
  <c r="I691" i="130"/>
  <c r="I692" i="130"/>
  <c r="I693" i="130"/>
  <c r="I694" i="130"/>
  <c r="I695" i="130"/>
  <c r="I696" i="130"/>
  <c r="I697" i="130"/>
  <c r="I698" i="130"/>
  <c r="I699" i="130"/>
  <c r="I700" i="130"/>
  <c r="I701" i="130"/>
  <c r="I702" i="130"/>
  <c r="I703" i="130"/>
  <c r="I704" i="130"/>
  <c r="I705" i="130"/>
  <c r="I706" i="130"/>
  <c r="I707" i="130"/>
  <c r="I708" i="130"/>
  <c r="I709" i="130"/>
  <c r="I710" i="130"/>
  <c r="I711" i="130"/>
  <c r="I712" i="130"/>
  <c r="I713" i="130"/>
  <c r="I714" i="130"/>
  <c r="I715" i="130"/>
  <c r="I716" i="130"/>
  <c r="I717" i="130"/>
  <c r="I718" i="130"/>
  <c r="I719" i="130"/>
  <c r="I720" i="130"/>
  <c r="I721" i="130"/>
  <c r="I722" i="130"/>
  <c r="I723" i="130"/>
  <c r="I724" i="130"/>
  <c r="I725" i="130"/>
  <c r="I726" i="130"/>
  <c r="I727" i="130"/>
  <c r="I728" i="130"/>
  <c r="I729" i="130"/>
  <c r="I730" i="130"/>
  <c r="I731" i="130"/>
  <c r="I732" i="130"/>
  <c r="I733" i="130"/>
  <c r="I734" i="130"/>
  <c r="I735" i="130"/>
  <c r="I736" i="130"/>
  <c r="I737" i="130"/>
  <c r="I738" i="130"/>
  <c r="I739" i="130"/>
  <c r="I740" i="130"/>
  <c r="I741" i="130"/>
  <c r="I742" i="130"/>
  <c r="I743" i="130"/>
  <c r="I744" i="130"/>
  <c r="I745" i="130"/>
  <c r="I746" i="130"/>
  <c r="I747" i="130"/>
  <c r="I748" i="130"/>
  <c r="I749" i="130"/>
  <c r="I750" i="130"/>
  <c r="I751" i="130"/>
  <c r="I752" i="130"/>
  <c r="I753" i="130"/>
  <c r="I754" i="130"/>
  <c r="I755" i="130"/>
  <c r="I756" i="130"/>
  <c r="I757" i="130"/>
  <c r="I758" i="130"/>
  <c r="I759" i="130"/>
  <c r="I760" i="130"/>
  <c r="I761" i="130"/>
  <c r="I762" i="130"/>
  <c r="I766" i="130"/>
  <c r="I767" i="130"/>
  <c r="I768" i="130"/>
  <c r="I769" i="130"/>
  <c r="I770" i="130"/>
  <c r="I771" i="130"/>
  <c r="I772" i="130"/>
  <c r="I773" i="130"/>
  <c r="I774" i="130"/>
  <c r="I775" i="130"/>
  <c r="I776" i="130"/>
  <c r="I777" i="130"/>
  <c r="I778" i="130"/>
  <c r="I779" i="130"/>
  <c r="I780" i="130"/>
  <c r="I781" i="130"/>
  <c r="I782" i="130"/>
  <c r="I783" i="130"/>
  <c r="I784" i="130"/>
  <c r="I785" i="130"/>
  <c r="I786" i="130"/>
  <c r="I787" i="130"/>
  <c r="I788" i="130"/>
  <c r="I789" i="130"/>
  <c r="I790" i="130"/>
  <c r="I791" i="130"/>
  <c r="I792" i="130"/>
  <c r="I793" i="130"/>
  <c r="I794" i="130"/>
  <c r="I795" i="130"/>
  <c r="I796" i="130"/>
  <c r="I797" i="130"/>
  <c r="I798" i="130"/>
  <c r="I799" i="130"/>
  <c r="I800" i="130"/>
  <c r="I801" i="130"/>
  <c r="I802" i="130"/>
  <c r="I803" i="130"/>
  <c r="I804" i="130"/>
  <c r="I805" i="130"/>
  <c r="I806" i="130"/>
  <c r="I807" i="130"/>
  <c r="I808" i="130"/>
  <c r="I809" i="130"/>
  <c r="I810" i="130"/>
  <c r="I811" i="130"/>
  <c r="I812" i="130"/>
  <c r="I813" i="130"/>
  <c r="I814" i="130"/>
  <c r="I815" i="130"/>
  <c r="I816" i="130"/>
  <c r="I817" i="130"/>
  <c r="I818" i="130"/>
  <c r="I819" i="130"/>
  <c r="I820" i="130"/>
  <c r="I821" i="130"/>
  <c r="I822" i="130"/>
  <c r="I823" i="130"/>
  <c r="I824" i="130"/>
  <c r="I825" i="130"/>
  <c r="I826" i="130"/>
  <c r="I827" i="130"/>
  <c r="I828" i="130"/>
  <c r="I829" i="130"/>
  <c r="I830" i="130"/>
  <c r="I831" i="130"/>
  <c r="I832" i="130"/>
  <c r="I833" i="130"/>
  <c r="I834" i="130"/>
  <c r="I835" i="130"/>
  <c r="I836" i="130"/>
  <c r="I837" i="130"/>
  <c r="I838" i="130"/>
  <c r="I839" i="130"/>
  <c r="I840" i="130"/>
  <c r="I841" i="130"/>
  <c r="I842" i="130"/>
  <c r="I843" i="130"/>
  <c r="I844" i="130"/>
  <c r="I845" i="130"/>
  <c r="I846" i="130"/>
  <c r="I847" i="130"/>
  <c r="I848" i="130"/>
  <c r="I849" i="130"/>
  <c r="I850" i="130"/>
  <c r="I851" i="130"/>
  <c r="I852" i="130"/>
  <c r="I853" i="130"/>
  <c r="I854" i="130"/>
  <c r="I855" i="130"/>
  <c r="I856" i="130"/>
  <c r="I857" i="130"/>
  <c r="I858" i="130"/>
  <c r="I859" i="130"/>
  <c r="I860" i="130"/>
  <c r="I861" i="130"/>
  <c r="I862" i="130"/>
  <c r="I863" i="130"/>
  <c r="I864" i="130"/>
  <c r="I865" i="130"/>
  <c r="I866" i="130"/>
  <c r="I867" i="130"/>
  <c r="I868" i="130"/>
  <c r="I869" i="130"/>
  <c r="I870" i="130"/>
  <c r="I871" i="130"/>
  <c r="I872" i="130"/>
  <c r="I873" i="130"/>
  <c r="I874" i="130"/>
  <c r="I875" i="130"/>
  <c r="I876" i="130"/>
  <c r="I877" i="130"/>
  <c r="I878" i="130"/>
  <c r="I879" i="130"/>
  <c r="I880" i="130"/>
  <c r="I881" i="130"/>
  <c r="I882" i="130"/>
  <c r="I883" i="130"/>
  <c r="I884" i="130"/>
  <c r="I885" i="130"/>
  <c r="I886" i="130"/>
  <c r="I887" i="130"/>
  <c r="I888" i="130"/>
  <c r="I889" i="130"/>
  <c r="I890" i="130"/>
  <c r="I891" i="130"/>
  <c r="I892" i="130"/>
  <c r="I893" i="130"/>
  <c r="I894" i="130"/>
  <c r="I895" i="130"/>
  <c r="I896" i="130"/>
  <c r="I897" i="130"/>
  <c r="I898" i="130"/>
  <c r="I899" i="130"/>
  <c r="I900" i="130"/>
  <c r="I901" i="130"/>
  <c r="I902" i="130"/>
  <c r="I903" i="130"/>
  <c r="I904" i="130"/>
  <c r="I905" i="130"/>
  <c r="I906" i="130"/>
  <c r="I907" i="130"/>
  <c r="I908" i="130"/>
  <c r="I909" i="130"/>
  <c r="I910" i="130"/>
  <c r="I911" i="130"/>
  <c r="I912" i="130"/>
  <c r="I913" i="130"/>
  <c r="I914" i="130"/>
  <c r="I915" i="130"/>
  <c r="I916" i="130"/>
  <c r="I917" i="130"/>
  <c r="I918" i="130"/>
  <c r="I919" i="130"/>
  <c r="I920" i="130"/>
  <c r="I921" i="130"/>
  <c r="I922" i="130"/>
  <c r="I923" i="130"/>
  <c r="I924" i="130"/>
  <c r="I925" i="130"/>
  <c r="I926" i="130"/>
  <c r="I927" i="130"/>
  <c r="I928" i="130"/>
  <c r="I929" i="130"/>
  <c r="I930" i="130"/>
  <c r="I931" i="130"/>
  <c r="I932" i="130"/>
  <c r="I933" i="130"/>
  <c r="I934" i="130"/>
  <c r="I935" i="130"/>
  <c r="I936" i="130"/>
  <c r="I937" i="130"/>
  <c r="I938" i="130"/>
  <c r="I939" i="130"/>
  <c r="I940" i="130"/>
  <c r="I941" i="130"/>
  <c r="I942" i="130"/>
  <c r="I943" i="130"/>
  <c r="I944" i="130"/>
  <c r="I945" i="130"/>
  <c r="I946" i="130"/>
  <c r="I947" i="130"/>
  <c r="I948" i="130"/>
  <c r="I949" i="130"/>
  <c r="I950" i="130"/>
  <c r="I951" i="130"/>
  <c r="I952" i="130"/>
  <c r="I953" i="130"/>
  <c r="I954" i="130"/>
  <c r="I955" i="130"/>
  <c r="I956" i="130"/>
  <c r="I957" i="130"/>
  <c r="I958" i="130"/>
  <c r="I959" i="130"/>
  <c r="I960" i="130"/>
  <c r="I961" i="130"/>
  <c r="I962" i="130"/>
  <c r="I963" i="130"/>
  <c r="I964" i="130"/>
  <c r="I965" i="130"/>
  <c r="I966" i="130"/>
  <c r="I967" i="130"/>
  <c r="I968" i="130"/>
  <c r="I969" i="130"/>
  <c r="I970" i="130"/>
  <c r="I971" i="130"/>
  <c r="I972" i="130"/>
  <c r="I973" i="130"/>
  <c r="I974" i="130"/>
  <c r="I975" i="130"/>
  <c r="I976" i="130"/>
  <c r="I977" i="130"/>
  <c r="I978" i="130"/>
  <c r="I979" i="130"/>
  <c r="I980" i="130"/>
  <c r="I981" i="130"/>
  <c r="I982" i="130"/>
  <c r="I983" i="130"/>
  <c r="I984" i="130"/>
  <c r="I985" i="130"/>
  <c r="I986" i="130"/>
  <c r="I987" i="130"/>
  <c r="I988" i="130"/>
  <c r="I989" i="130"/>
  <c r="I990" i="130"/>
  <c r="I991" i="130"/>
  <c r="I992" i="130"/>
  <c r="I993" i="130"/>
  <c r="I994" i="130"/>
  <c r="I995" i="130"/>
  <c r="I996" i="130"/>
  <c r="I997" i="130"/>
  <c r="I998" i="130"/>
  <c r="I999" i="130"/>
  <c r="I1000" i="130"/>
  <c r="I1001" i="130"/>
  <c r="I1002" i="130"/>
  <c r="I1003" i="130"/>
  <c r="I1004" i="130"/>
  <c r="I1005" i="130"/>
  <c r="I1006" i="130"/>
  <c r="I1007" i="130"/>
  <c r="I1008" i="130"/>
  <c r="I1009" i="130"/>
  <c r="I1010" i="130"/>
  <c r="I1011" i="130"/>
  <c r="I1012" i="130"/>
  <c r="I1013" i="130"/>
  <c r="I1014" i="130"/>
  <c r="I1015" i="130"/>
  <c r="I1016" i="130"/>
  <c r="I1017" i="130"/>
  <c r="I1018" i="130"/>
  <c r="I1019" i="130"/>
  <c r="I1020" i="130"/>
  <c r="I1021" i="130"/>
  <c r="I1022" i="130"/>
  <c r="I1023" i="130"/>
  <c r="I1024" i="130"/>
  <c r="I1025" i="130"/>
  <c r="I1026" i="130"/>
  <c r="I1027" i="130"/>
  <c r="I1028" i="130"/>
  <c r="I1029" i="130"/>
  <c r="I1030" i="130"/>
  <c r="I1031" i="130"/>
  <c r="I1032" i="130"/>
  <c r="I1033" i="130"/>
  <c r="I1034" i="130"/>
  <c r="I1035" i="130"/>
  <c r="I1036" i="130"/>
  <c r="I1037" i="130"/>
  <c r="I1038" i="130"/>
  <c r="I1039" i="130"/>
  <c r="I1040" i="130"/>
  <c r="I1041" i="130"/>
  <c r="I1042" i="130"/>
  <c r="I1043" i="130"/>
  <c r="I1044" i="130"/>
  <c r="I1045" i="130"/>
  <c r="I1046" i="130"/>
  <c r="I1047" i="130"/>
  <c r="I1048" i="130"/>
  <c r="I1049" i="130"/>
  <c r="I1050" i="130"/>
  <c r="I1051" i="130"/>
  <c r="I1052" i="130"/>
  <c r="I1053" i="130"/>
  <c r="I1054" i="130"/>
  <c r="I1055" i="130"/>
  <c r="I1056" i="130"/>
  <c r="I1057" i="130"/>
  <c r="I1058" i="130"/>
  <c r="I1059" i="130"/>
  <c r="I1060" i="130"/>
  <c r="I1061" i="130"/>
  <c r="I1062" i="130"/>
  <c r="I1063" i="130"/>
  <c r="I1064" i="130"/>
  <c r="I1065" i="130"/>
  <c r="I1066" i="130"/>
  <c r="I1067" i="130"/>
  <c r="I1068" i="130"/>
  <c r="I1069" i="130"/>
  <c r="I1070" i="130"/>
  <c r="I1071" i="130"/>
  <c r="I1072" i="130"/>
  <c r="I1073" i="130"/>
  <c r="I1074" i="130"/>
  <c r="I1075" i="130"/>
  <c r="I1076" i="130"/>
  <c r="I1077" i="130"/>
  <c r="I1078" i="130"/>
  <c r="I1079" i="130"/>
  <c r="I1080" i="130"/>
  <c r="I1081" i="130"/>
  <c r="I1082" i="130"/>
  <c r="I1083" i="130"/>
  <c r="I1084" i="130"/>
  <c r="I1085" i="130"/>
  <c r="I1086" i="130"/>
  <c r="I1087" i="130"/>
  <c r="I1088" i="130"/>
  <c r="I1089" i="130"/>
  <c r="I1090" i="130"/>
  <c r="I1091" i="130"/>
  <c r="I1092" i="130"/>
  <c r="I1093" i="130"/>
  <c r="I1094" i="130"/>
  <c r="I1095" i="130"/>
  <c r="I1096" i="130"/>
  <c r="I1097" i="130"/>
  <c r="I1098" i="130"/>
  <c r="I1099" i="130"/>
  <c r="I1100" i="130"/>
  <c r="I1101" i="130"/>
  <c r="I1102" i="130"/>
  <c r="I1103" i="130"/>
  <c r="I1104" i="130"/>
  <c r="I1105" i="130"/>
  <c r="I1106" i="130"/>
  <c r="I1107" i="130"/>
  <c r="I1108" i="130"/>
  <c r="I1109" i="130"/>
  <c r="I1110" i="130"/>
  <c r="I1111" i="130"/>
  <c r="I1112" i="130"/>
  <c r="I1113" i="130"/>
  <c r="I1114" i="130"/>
  <c r="I1115" i="130"/>
  <c r="I1116" i="130"/>
  <c r="I1117" i="130"/>
  <c r="I1118" i="130"/>
  <c r="I1119" i="130"/>
  <c r="I1120" i="130"/>
  <c r="I1121" i="130"/>
  <c r="I1122" i="130"/>
  <c r="I1123" i="130"/>
  <c r="I1124" i="130"/>
  <c r="I1125" i="130"/>
  <c r="I1126" i="130"/>
  <c r="I1127" i="130"/>
  <c r="I1128" i="130"/>
  <c r="I1129" i="130"/>
  <c r="I1130" i="130"/>
  <c r="I1131" i="130"/>
  <c r="I1132" i="130"/>
  <c r="I1133" i="130"/>
  <c r="I1134" i="130"/>
  <c r="I1135" i="130"/>
  <c r="I1136" i="130"/>
  <c r="I1137" i="130"/>
  <c r="I1138" i="130"/>
  <c r="I1139" i="130"/>
  <c r="I1140" i="130"/>
  <c r="I1141" i="130"/>
  <c r="I1142" i="130"/>
  <c r="I1143" i="130"/>
  <c r="I1144" i="130"/>
  <c r="I1145" i="130"/>
  <c r="I1146" i="130"/>
  <c r="I1147" i="130"/>
  <c r="I1148" i="130"/>
  <c r="I1149" i="130"/>
  <c r="I1150" i="130"/>
  <c r="I1151" i="130"/>
  <c r="I1152" i="130"/>
  <c r="I1153" i="130"/>
  <c r="I1154" i="130"/>
  <c r="I1155" i="130"/>
  <c r="I1156" i="130"/>
  <c r="I1157" i="130"/>
  <c r="I1158" i="130"/>
  <c r="I1159" i="130"/>
  <c r="I1160" i="130"/>
  <c r="I1161" i="130"/>
  <c r="I1162" i="130"/>
  <c r="I1163" i="130"/>
  <c r="I1164" i="130"/>
  <c r="I1165" i="130"/>
  <c r="I1166" i="130"/>
  <c r="I1167" i="130"/>
  <c r="I1168" i="130"/>
  <c r="I1169" i="130"/>
  <c r="I1170" i="130"/>
  <c r="I1171" i="130"/>
  <c r="I1172" i="130"/>
  <c r="I1173" i="130"/>
  <c r="I1174" i="130"/>
  <c r="I1175" i="130"/>
  <c r="I1176" i="130"/>
  <c r="I1177" i="130"/>
  <c r="I1178" i="130"/>
  <c r="I1179" i="130"/>
  <c r="I1180" i="130"/>
  <c r="I1181" i="130"/>
  <c r="I1182" i="130"/>
  <c r="I1183" i="130"/>
  <c r="I1184" i="130"/>
  <c r="I1185" i="130"/>
  <c r="I1186" i="130"/>
  <c r="I1187" i="130"/>
  <c r="I1188" i="130"/>
  <c r="I1189" i="130"/>
  <c r="I1190" i="130"/>
  <c r="I1191" i="130"/>
  <c r="I1192" i="130"/>
  <c r="I1193" i="130"/>
  <c r="I1194" i="130"/>
  <c r="I1195" i="130"/>
  <c r="I1196" i="130"/>
  <c r="I1197" i="130"/>
  <c r="I1198" i="130"/>
  <c r="I1199" i="130"/>
  <c r="I1200" i="130"/>
  <c r="I1201" i="130"/>
  <c r="I1202" i="130"/>
  <c r="I1203" i="130"/>
  <c r="I1204" i="130"/>
  <c r="I1205" i="130"/>
  <c r="I1206" i="130"/>
  <c r="I1207" i="130"/>
  <c r="I1208" i="130"/>
  <c r="I1209" i="130"/>
  <c r="I1210" i="130"/>
  <c r="I1211" i="130"/>
  <c r="I1212" i="130"/>
  <c r="I1213" i="130"/>
  <c r="I1214" i="130"/>
  <c r="I1215" i="130"/>
  <c r="I1216" i="130"/>
  <c r="I1217" i="130"/>
  <c r="I1218" i="130"/>
  <c r="I1219" i="130"/>
  <c r="I1220" i="130"/>
  <c r="I1221" i="130"/>
  <c r="I1222" i="130"/>
  <c r="I1223" i="130"/>
  <c r="I1224" i="130"/>
  <c r="I1225" i="130"/>
  <c r="I1226" i="130"/>
  <c r="I1227" i="130"/>
  <c r="I1228" i="130"/>
  <c r="I1229" i="130"/>
  <c r="I1230" i="130"/>
  <c r="I1231" i="130"/>
  <c r="I1232" i="130"/>
  <c r="I1233" i="130"/>
  <c r="I1234" i="130"/>
  <c r="I1235" i="130"/>
  <c r="I1236" i="130"/>
  <c r="I1237" i="130"/>
  <c r="I1238" i="130"/>
  <c r="I1239" i="130"/>
  <c r="I1240" i="130"/>
  <c r="I1241" i="130"/>
  <c r="I1242" i="130"/>
  <c r="I1243" i="130"/>
  <c r="I1244" i="130"/>
  <c r="I1245" i="130"/>
  <c r="I1246" i="130"/>
  <c r="I1247" i="130"/>
  <c r="I1248" i="130"/>
  <c r="I1249" i="130"/>
  <c r="I1250" i="130"/>
  <c r="I1251" i="130"/>
  <c r="I1252" i="130"/>
  <c r="I1253" i="130"/>
  <c r="I1254" i="130"/>
  <c r="I1255" i="130"/>
  <c r="I1256" i="130"/>
  <c r="I1257" i="130"/>
  <c r="I1258" i="130"/>
  <c r="I1259" i="130"/>
  <c r="I1260" i="130"/>
  <c r="I1261" i="130"/>
  <c r="I1262" i="130"/>
  <c r="I1263" i="130"/>
  <c r="I1264" i="130"/>
  <c r="I1265" i="130"/>
  <c r="I1266" i="130"/>
  <c r="I1267" i="130"/>
  <c r="I1268" i="130"/>
  <c r="I1269" i="130"/>
  <c r="I1270" i="130"/>
  <c r="I1271" i="130"/>
  <c r="I1272" i="130"/>
  <c r="I1273" i="130"/>
  <c r="I1274" i="130"/>
  <c r="I1275" i="130"/>
  <c r="I1276" i="130"/>
  <c r="I1277" i="130"/>
  <c r="I1278" i="130"/>
  <c r="I1279" i="130"/>
  <c r="I1280" i="130"/>
  <c r="I1281" i="130"/>
  <c r="I1282" i="130"/>
  <c r="I1283" i="130"/>
  <c r="I1284" i="130"/>
  <c r="I1285" i="130"/>
  <c r="I1286" i="130"/>
  <c r="I1287" i="130"/>
  <c r="I1288" i="130"/>
  <c r="I1289" i="130"/>
  <c r="I1290" i="130"/>
  <c r="I1291" i="130"/>
  <c r="I1292" i="130"/>
  <c r="I1293" i="130"/>
  <c r="I1294" i="130"/>
  <c r="I1295" i="130"/>
  <c r="I1296" i="130"/>
  <c r="I1297" i="130"/>
  <c r="I1298" i="130"/>
  <c r="I1299" i="130"/>
  <c r="I1300" i="130"/>
  <c r="I1301" i="130"/>
  <c r="I1302" i="130"/>
  <c r="I1303" i="130"/>
  <c r="I1304" i="130"/>
  <c r="I1305" i="130"/>
  <c r="I1306" i="130"/>
  <c r="I1307" i="130"/>
  <c r="I1308" i="130"/>
  <c r="I1309" i="130"/>
  <c r="I1310" i="130"/>
  <c r="I1311" i="130"/>
  <c r="I1312" i="130"/>
  <c r="I1313" i="130"/>
  <c r="I1314" i="130"/>
  <c r="I1315" i="130"/>
  <c r="I1316" i="130"/>
  <c r="I1317" i="130"/>
  <c r="I1318" i="130"/>
  <c r="I1319" i="130"/>
  <c r="I1320" i="130"/>
  <c r="I1321" i="130"/>
  <c r="I1322" i="130"/>
  <c r="I1323" i="130"/>
  <c r="I1324" i="130"/>
  <c r="I1325" i="130"/>
  <c r="I1326" i="130"/>
  <c r="I1327" i="130"/>
  <c r="I1328" i="130"/>
  <c r="I1329" i="130"/>
  <c r="I1330" i="130"/>
  <c r="I1331" i="130"/>
  <c r="I1332" i="130"/>
  <c r="I1333" i="130"/>
  <c r="I1334" i="130"/>
  <c r="I1335" i="130"/>
  <c r="I1336" i="130"/>
  <c r="I1337" i="130"/>
  <c r="I1338" i="130"/>
  <c r="I1339" i="130"/>
  <c r="I1340" i="130"/>
  <c r="I1341" i="130"/>
  <c r="I1342" i="130"/>
  <c r="I1343" i="130"/>
  <c r="I1344" i="130"/>
  <c r="I1345" i="130"/>
  <c r="I1346" i="130"/>
  <c r="I1347" i="130"/>
  <c r="I1348" i="130"/>
  <c r="I1349" i="130"/>
  <c r="I1350" i="130"/>
  <c r="I1351" i="130"/>
  <c r="I1352" i="130"/>
  <c r="I1353" i="130"/>
  <c r="I1354" i="130"/>
  <c r="I1355" i="130"/>
  <c r="I1356" i="130"/>
  <c r="I1357" i="130"/>
  <c r="I1358" i="130"/>
  <c r="I1359" i="130"/>
  <c r="I1360" i="130"/>
  <c r="I1361" i="130"/>
  <c r="I1362" i="130"/>
  <c r="I1363" i="130"/>
  <c r="I1364" i="130"/>
  <c r="I1365" i="130"/>
  <c r="I1366" i="130"/>
  <c r="I1367" i="130"/>
  <c r="I1368" i="130"/>
  <c r="I1369" i="130"/>
  <c r="I1370" i="130"/>
  <c r="I1371" i="130"/>
  <c r="I1372" i="130"/>
  <c r="I1373" i="130"/>
  <c r="I1374" i="130"/>
  <c r="I1375" i="130"/>
  <c r="I1376" i="130"/>
  <c r="I1377" i="130"/>
  <c r="I1378" i="130"/>
  <c r="I1379" i="130"/>
  <c r="I1380" i="130"/>
  <c r="I1381" i="130"/>
  <c r="I1382" i="130"/>
  <c r="I1383" i="130"/>
  <c r="I1384" i="130"/>
  <c r="I1385" i="130"/>
  <c r="I1386" i="130"/>
  <c r="I1387" i="130"/>
  <c r="I1388" i="130"/>
  <c r="I1389" i="130"/>
  <c r="I1390" i="130"/>
  <c r="I1391" i="130"/>
  <c r="I1392" i="130"/>
  <c r="I1393" i="130"/>
  <c r="I1394" i="130"/>
  <c r="I1395" i="130"/>
  <c r="I1396" i="130"/>
  <c r="I1397" i="130"/>
  <c r="I1398" i="130"/>
  <c r="I1399" i="130"/>
  <c r="I1400" i="130"/>
  <c r="I1401" i="130"/>
  <c r="I1402" i="130"/>
  <c r="I1403" i="130"/>
  <c r="I1404" i="130"/>
  <c r="I1405" i="130"/>
  <c r="I1406" i="130"/>
  <c r="I1407" i="130"/>
  <c r="I1408" i="130"/>
  <c r="I1409" i="130"/>
  <c r="I1410" i="130"/>
  <c r="I1411" i="130"/>
  <c r="I1412" i="130"/>
  <c r="I1413" i="130"/>
  <c r="I1414" i="130"/>
  <c r="I1415" i="130"/>
  <c r="I1416" i="130"/>
  <c r="I1417" i="130"/>
  <c r="I1418" i="130"/>
  <c r="I1419" i="130"/>
  <c r="I1420" i="130"/>
  <c r="I1421" i="130"/>
  <c r="I1422" i="130"/>
  <c r="I1423" i="130"/>
  <c r="I1424" i="130"/>
  <c r="I1425" i="130"/>
  <c r="I1426" i="130"/>
  <c r="I1427" i="130"/>
  <c r="I1428" i="130"/>
  <c r="I1429" i="130"/>
  <c r="I1430" i="130"/>
  <c r="I1431" i="130"/>
  <c r="I1432" i="130"/>
  <c r="I1433" i="130"/>
  <c r="I1434" i="130"/>
  <c r="I1435" i="130"/>
  <c r="I1436" i="130"/>
  <c r="I1437" i="130"/>
  <c r="I1438" i="130"/>
  <c r="I1439" i="130"/>
  <c r="I1440" i="130"/>
  <c r="I1441" i="130"/>
  <c r="I1442" i="130"/>
  <c r="I1443" i="130"/>
  <c r="I1444" i="130"/>
  <c r="I1445" i="130"/>
  <c r="I1446" i="130"/>
  <c r="I1447" i="130"/>
  <c r="I1448" i="130"/>
  <c r="I1449" i="130"/>
  <c r="I1450" i="130"/>
  <c r="I1451" i="130"/>
  <c r="I1452" i="130"/>
  <c r="I1453" i="130"/>
  <c r="I1454" i="130"/>
  <c r="I1455" i="130"/>
  <c r="I1456" i="130"/>
  <c r="I1457" i="130"/>
  <c r="I1458" i="130"/>
  <c r="I1459" i="130"/>
  <c r="I1460" i="130"/>
  <c r="I1461" i="130"/>
  <c r="I1462" i="130"/>
  <c r="I1463" i="130"/>
  <c r="I1464" i="130"/>
  <c r="I1465" i="130"/>
  <c r="I1466" i="130"/>
  <c r="I1467" i="130"/>
  <c r="I1468" i="130"/>
  <c r="I1469" i="130"/>
  <c r="I1470" i="130"/>
  <c r="I1471" i="130"/>
  <c r="I1472" i="130"/>
  <c r="I1473" i="130"/>
  <c r="I1474" i="130"/>
  <c r="I1475" i="130"/>
  <c r="I1476" i="130"/>
  <c r="I1477" i="130"/>
  <c r="I1478" i="130"/>
  <c r="I1479" i="130"/>
  <c r="I1480" i="130"/>
  <c r="I1481" i="130"/>
  <c r="I1482" i="130"/>
  <c r="I1483" i="130"/>
  <c r="I1484" i="130"/>
  <c r="I1485" i="130"/>
  <c r="I1486" i="130"/>
  <c r="I1487" i="130"/>
  <c r="I1488" i="130"/>
  <c r="I1489" i="130"/>
  <c r="I1490" i="130"/>
  <c r="I1491" i="130"/>
  <c r="I1492" i="130"/>
  <c r="I1493" i="130"/>
  <c r="I1494" i="130"/>
  <c r="I1495" i="130"/>
  <c r="I1496" i="130"/>
  <c r="I1497" i="130"/>
  <c r="I1498" i="130"/>
  <c r="I1499" i="130"/>
  <c r="I1500" i="130"/>
  <c r="I1501" i="130"/>
  <c r="I1502" i="130"/>
  <c r="I1503" i="130"/>
  <c r="I1504" i="130"/>
  <c r="I1505" i="130"/>
  <c r="I1506" i="130"/>
  <c r="I1507" i="130"/>
  <c r="I1508" i="130"/>
  <c r="I1509" i="130"/>
  <c r="I1510" i="130"/>
  <c r="I1511" i="130"/>
  <c r="I1512" i="130"/>
  <c r="I1513" i="130"/>
  <c r="I1514" i="130"/>
  <c r="I1515" i="130"/>
  <c r="I1516" i="130"/>
  <c r="I1517" i="130"/>
  <c r="I1518" i="130"/>
  <c r="I1519" i="130"/>
  <c r="I1520" i="130"/>
  <c r="I1521" i="130"/>
  <c r="I1522" i="130"/>
  <c r="I1523" i="130"/>
  <c r="I1524" i="130"/>
  <c r="I1525" i="130"/>
  <c r="I1526" i="130"/>
  <c r="I1527" i="130"/>
  <c r="I1528" i="130"/>
  <c r="I1529" i="130"/>
  <c r="I1530" i="130"/>
  <c r="I1531" i="130"/>
  <c r="I1532" i="130"/>
  <c r="I1533" i="130"/>
  <c r="I1534" i="130"/>
  <c r="I1535" i="130"/>
  <c r="I1536" i="130"/>
  <c r="I1537" i="130"/>
  <c r="I1538" i="130"/>
  <c r="I1539" i="130"/>
  <c r="I1540" i="130"/>
  <c r="I1544" i="130"/>
  <c r="I1545" i="130"/>
  <c r="I1546" i="130"/>
  <c r="I1547" i="130"/>
  <c r="I1548" i="130"/>
  <c r="I1549" i="130"/>
  <c r="I1550" i="130"/>
  <c r="I1551" i="130"/>
  <c r="I1552" i="130"/>
  <c r="I1553" i="130"/>
  <c r="I1554" i="130"/>
  <c r="I1555" i="130"/>
  <c r="I1556" i="130"/>
  <c r="I1557" i="130"/>
  <c r="I1558" i="130"/>
  <c r="I1559" i="130"/>
  <c r="I1560" i="130"/>
  <c r="I1561" i="130"/>
  <c r="I1562" i="130"/>
  <c r="I1563" i="130"/>
  <c r="I1564" i="130"/>
  <c r="I1565" i="130"/>
  <c r="I1566" i="130"/>
  <c r="I1567" i="130"/>
  <c r="I1568" i="130"/>
  <c r="I1569" i="130"/>
  <c r="I1570" i="130"/>
  <c r="I1571" i="130"/>
  <c r="I1572" i="130"/>
  <c r="I1573" i="130"/>
  <c r="I1574" i="130"/>
  <c r="I1575" i="130"/>
  <c r="I1576" i="130"/>
  <c r="I1577" i="130"/>
  <c r="I1578" i="130"/>
  <c r="I1579" i="130"/>
  <c r="I1580" i="130"/>
  <c r="I1581" i="130"/>
  <c r="I1582" i="130"/>
  <c r="I1583" i="130"/>
  <c r="I1584" i="130"/>
  <c r="I1585" i="130"/>
  <c r="I1586" i="130"/>
  <c r="I1587" i="130"/>
  <c r="I1588" i="130"/>
  <c r="I1589" i="130"/>
  <c r="I1590" i="130"/>
  <c r="I1591" i="130"/>
  <c r="I1592" i="130"/>
  <c r="I1593" i="130"/>
  <c r="I1594" i="130"/>
  <c r="I1595" i="130"/>
  <c r="I1596" i="130"/>
  <c r="I1597" i="130"/>
  <c r="I1598" i="130"/>
  <c r="I1599" i="130"/>
  <c r="I1600" i="130"/>
  <c r="I1601" i="130"/>
  <c r="I1602" i="130"/>
  <c r="I1603" i="130"/>
  <c r="I1604" i="130"/>
  <c r="I1605" i="130"/>
  <c r="I1606" i="130"/>
  <c r="I1607" i="130"/>
  <c r="I1608" i="130"/>
  <c r="I1609" i="130"/>
  <c r="I1610" i="130"/>
  <c r="I1611" i="130"/>
  <c r="I1612" i="130"/>
  <c r="I1613" i="130"/>
  <c r="I1614" i="130"/>
  <c r="I1615" i="130"/>
  <c r="I1616" i="130"/>
  <c r="I1617" i="130"/>
  <c r="I1618" i="130"/>
  <c r="I1619" i="130"/>
  <c r="I1620" i="130"/>
  <c r="I1621" i="130"/>
  <c r="I1622" i="130"/>
  <c r="I1623" i="130"/>
  <c r="I1624" i="130"/>
  <c r="I1625" i="130"/>
  <c r="I1626" i="130"/>
  <c r="I1627" i="130"/>
  <c r="I1628" i="130"/>
  <c r="I1629" i="130"/>
  <c r="I1630" i="130"/>
  <c r="I1631" i="130"/>
  <c r="I1632" i="130"/>
  <c r="I1633" i="130"/>
  <c r="I1634" i="130"/>
  <c r="I1635" i="130"/>
  <c r="I1636" i="130"/>
  <c r="I1637" i="130"/>
  <c r="I1638" i="130"/>
  <c r="I1639" i="130"/>
  <c r="I1640" i="130"/>
  <c r="I1641" i="130"/>
  <c r="I1642" i="130"/>
  <c r="I1643" i="130"/>
  <c r="I1644" i="130"/>
  <c r="I1645" i="130"/>
  <c r="I1646" i="130"/>
  <c r="I1647" i="130"/>
  <c r="I1648" i="130"/>
  <c r="I1649" i="130"/>
  <c r="I1650" i="130"/>
  <c r="I1651" i="130"/>
  <c r="I1652" i="130"/>
  <c r="I1653" i="130"/>
  <c r="I1654" i="130"/>
  <c r="I1655" i="130"/>
  <c r="I1656" i="130"/>
  <c r="I1657" i="130"/>
  <c r="I1658" i="130"/>
  <c r="I1659" i="130"/>
  <c r="I1660" i="130"/>
  <c r="I1661" i="130"/>
  <c r="I1662" i="130"/>
  <c r="I1663" i="130"/>
  <c r="I1664" i="130"/>
  <c r="I1665" i="130"/>
  <c r="I1666" i="130"/>
  <c r="I1667" i="130"/>
  <c r="I1668" i="130"/>
  <c r="I1669" i="130"/>
  <c r="I1670" i="130"/>
  <c r="I1671" i="130"/>
  <c r="I1672" i="130"/>
  <c r="I1673" i="130"/>
  <c r="I1674" i="130"/>
  <c r="I1675" i="130"/>
  <c r="I1676" i="130"/>
  <c r="I1677" i="130"/>
  <c r="I1678" i="130"/>
  <c r="I1679" i="130"/>
  <c r="I1680" i="130"/>
  <c r="I1681" i="130"/>
  <c r="I1682" i="130"/>
  <c r="I1683" i="130"/>
  <c r="I1684" i="130"/>
  <c r="I1685" i="130"/>
  <c r="I1686" i="130"/>
  <c r="I1687" i="130"/>
  <c r="I1688" i="130"/>
  <c r="I1689" i="130"/>
  <c r="I1690" i="130"/>
  <c r="I1691" i="130"/>
  <c r="I1692" i="130"/>
  <c r="I1693" i="130"/>
  <c r="I1694" i="130"/>
  <c r="I1695" i="130"/>
  <c r="I1696" i="130"/>
  <c r="I1697" i="130"/>
  <c r="I1698" i="130"/>
  <c r="I1699" i="130"/>
  <c r="I1700" i="130"/>
  <c r="I1701" i="130"/>
  <c r="I1702" i="130"/>
  <c r="I1703" i="130"/>
  <c r="I1704" i="130"/>
  <c r="I1705" i="130"/>
  <c r="I1706" i="130"/>
  <c r="I1707" i="130"/>
  <c r="I1708" i="130"/>
  <c r="I1709" i="130"/>
  <c r="I1710" i="130"/>
  <c r="I1711" i="130"/>
  <c r="I1712" i="130"/>
  <c r="I1713" i="130"/>
  <c r="I1714" i="130"/>
  <c r="I1715" i="130"/>
  <c r="I1716" i="130"/>
  <c r="I1717" i="130"/>
  <c r="I1718" i="130"/>
  <c r="I1719" i="130"/>
  <c r="I1720" i="130"/>
  <c r="I1721" i="130"/>
  <c r="I1722" i="130"/>
  <c r="I1723" i="130"/>
  <c r="I1724" i="130"/>
  <c r="I1725" i="130"/>
  <c r="I1726" i="130"/>
  <c r="I1727" i="130"/>
  <c r="I1728" i="130"/>
  <c r="I1729" i="130"/>
  <c r="I1730" i="130"/>
  <c r="I1731" i="130"/>
  <c r="I1732" i="130"/>
  <c r="I1736" i="130"/>
  <c r="I1737" i="130"/>
  <c r="I1742" i="130"/>
  <c r="I1743" i="130"/>
  <c r="I1744" i="130"/>
  <c r="I1745" i="130"/>
  <c r="I1746" i="130"/>
  <c r="I1747" i="130"/>
  <c r="I1748" i="130"/>
  <c r="I1749" i="130"/>
  <c r="I1750" i="130"/>
  <c r="I1751" i="130"/>
  <c r="I1752" i="130"/>
  <c r="I1753" i="130"/>
  <c r="I1754" i="130"/>
  <c r="I1755" i="130"/>
  <c r="I1756" i="130"/>
  <c r="I1757" i="130"/>
  <c r="I1758" i="130"/>
  <c r="I1759" i="130"/>
  <c r="I1760" i="130"/>
  <c r="I1761" i="130"/>
  <c r="I1762" i="130"/>
  <c r="I1763" i="130"/>
  <c r="I1764" i="130"/>
  <c r="I1765" i="130"/>
  <c r="I1766" i="130"/>
  <c r="I1767" i="130"/>
  <c r="I1768" i="130"/>
  <c r="I1769" i="130"/>
  <c r="I1770" i="130"/>
  <c r="I1771" i="130"/>
  <c r="I1772" i="130"/>
  <c r="I1773" i="130"/>
  <c r="I1774" i="130"/>
  <c r="I1775" i="130"/>
  <c r="I1776" i="130"/>
  <c r="I1777" i="130"/>
  <c r="I1778" i="130"/>
  <c r="I1779" i="130"/>
  <c r="I1780" i="130"/>
  <c r="I1781" i="130"/>
  <c r="I1782" i="130"/>
  <c r="I1783" i="130"/>
  <c r="I1784" i="130"/>
  <c r="I1785" i="130"/>
  <c r="I1786" i="130"/>
  <c r="I1788" i="130"/>
  <c r="I1789" i="130"/>
  <c r="I1790" i="130"/>
  <c r="I1791" i="130"/>
  <c r="I1792" i="130"/>
  <c r="I1793" i="130"/>
  <c r="I1794" i="130"/>
  <c r="I1795" i="130"/>
  <c r="I1796" i="130"/>
  <c r="I1797" i="130"/>
  <c r="I1798" i="130"/>
  <c r="I1799" i="130"/>
  <c r="I1800" i="130"/>
  <c r="I1801" i="130"/>
  <c r="I1802" i="130"/>
  <c r="I1803" i="130"/>
  <c r="I1804" i="130"/>
  <c r="I1805" i="130"/>
  <c r="I1806" i="130"/>
  <c r="I1807" i="130"/>
  <c r="I1808" i="130"/>
  <c r="I1809" i="130"/>
  <c r="I1810" i="130"/>
  <c r="I1811" i="130"/>
  <c r="I1812" i="130"/>
  <c r="I1813" i="130"/>
  <c r="I1814" i="130"/>
  <c r="I1815" i="130"/>
  <c r="I1816" i="130"/>
  <c r="I1817" i="130"/>
  <c r="I1818" i="130"/>
  <c r="I1819" i="130"/>
  <c r="I1820" i="130"/>
  <c r="I1821" i="130"/>
  <c r="I1822" i="130"/>
  <c r="I1823" i="130"/>
  <c r="I1824" i="130"/>
  <c r="I1825" i="130"/>
  <c r="I1826" i="130"/>
  <c r="I1827" i="130"/>
  <c r="I1828" i="130"/>
  <c r="I1829" i="130"/>
  <c r="I1830" i="130"/>
  <c r="I1831" i="130"/>
  <c r="I1832" i="130"/>
  <c r="I1833" i="130"/>
  <c r="I1834" i="130"/>
  <c r="I1835" i="130"/>
  <c r="I1836" i="130"/>
  <c r="I1837" i="130"/>
  <c r="I1838" i="130"/>
  <c r="I1839" i="130"/>
  <c r="I1840" i="130"/>
  <c r="I1841" i="130"/>
  <c r="I1842" i="130"/>
  <c r="I1843" i="130"/>
  <c r="I1844" i="130"/>
  <c r="I1845" i="130"/>
  <c r="I1846" i="130"/>
  <c r="I1847" i="130"/>
  <c r="I1848" i="130"/>
  <c r="I1849" i="130"/>
  <c r="I1850" i="130"/>
  <c r="I1851" i="130"/>
  <c r="I1852" i="130"/>
  <c r="I1853" i="130"/>
  <c r="I1854" i="130"/>
  <c r="I1855" i="130"/>
  <c r="I1856" i="130"/>
  <c r="I1857" i="130"/>
  <c r="I1858" i="130"/>
  <c r="I1859" i="130"/>
  <c r="I1860" i="130"/>
  <c r="I1861" i="130"/>
  <c r="I1862" i="130"/>
  <c r="I1863" i="130"/>
  <c r="I1864" i="130"/>
  <c r="I1865" i="130"/>
  <c r="I1866" i="130"/>
  <c r="I1867" i="130"/>
  <c r="I1868" i="130"/>
  <c r="I1869" i="130"/>
  <c r="I1870" i="130"/>
  <c r="I1871" i="130"/>
  <c r="I1872" i="130"/>
  <c r="I1873" i="130"/>
  <c r="I1874" i="130"/>
  <c r="I1875" i="130"/>
  <c r="I1876" i="130"/>
  <c r="I1877" i="130"/>
  <c r="I1878" i="130"/>
  <c r="I1879" i="130"/>
  <c r="I1880" i="130"/>
  <c r="I1881" i="130"/>
  <c r="I1882" i="130"/>
  <c r="I1883" i="130"/>
  <c r="I1884" i="130"/>
  <c r="I1885" i="130"/>
  <c r="I1886" i="130"/>
  <c r="I1887" i="130"/>
  <c r="I1888" i="130"/>
  <c r="I1889" i="130"/>
  <c r="I1890" i="130"/>
  <c r="I1891" i="130"/>
  <c r="I1892" i="130"/>
  <c r="I1893" i="130"/>
  <c r="I1894" i="130"/>
  <c r="I1895" i="130"/>
  <c r="I1896" i="130"/>
  <c r="I1897" i="130"/>
  <c r="I1898" i="130"/>
  <c r="I1899" i="130"/>
  <c r="I1900" i="130"/>
  <c r="I1901" i="130"/>
  <c r="I1902" i="130"/>
  <c r="I1903" i="130"/>
  <c r="I1904" i="130"/>
  <c r="I1905" i="130"/>
  <c r="I1906" i="130"/>
  <c r="I1907" i="130"/>
  <c r="I1908" i="130"/>
  <c r="I1909" i="130"/>
  <c r="I1910" i="130"/>
  <c r="I1911" i="130"/>
  <c r="I1912" i="130"/>
  <c r="I1913" i="130"/>
  <c r="I1914" i="130"/>
  <c r="I1915" i="130"/>
  <c r="I1916" i="130"/>
  <c r="I1917" i="130"/>
  <c r="I1918" i="130"/>
  <c r="I1919" i="130"/>
  <c r="I1920" i="130"/>
  <c r="I1921" i="130"/>
  <c r="I1922" i="130"/>
  <c r="I1923" i="130"/>
  <c r="I1924" i="130"/>
  <c r="I1925" i="130"/>
  <c r="I1926" i="130"/>
  <c r="I1927" i="130"/>
  <c r="I1928" i="130"/>
  <c r="I1929" i="130"/>
  <c r="I1930" i="130"/>
  <c r="I1931" i="130"/>
  <c r="I1932" i="130"/>
  <c r="I1933" i="130"/>
  <c r="I1934" i="130"/>
  <c r="I1935" i="130"/>
  <c r="I1936" i="130"/>
  <c r="I1937" i="130"/>
  <c r="I1938" i="130"/>
  <c r="I1939" i="130"/>
  <c r="I1940" i="130"/>
  <c r="I1941" i="130"/>
  <c r="I1942" i="130"/>
  <c r="I1943" i="130"/>
  <c r="I1944" i="130"/>
  <c r="I1945" i="130"/>
  <c r="I1946" i="130"/>
  <c r="I1947" i="130"/>
  <c r="I1948" i="130"/>
  <c r="I1949" i="130"/>
  <c r="I1950" i="130"/>
  <c r="I1951" i="130"/>
  <c r="I1952" i="130"/>
  <c r="I1953" i="130"/>
  <c r="I1954" i="130"/>
  <c r="I1955" i="130"/>
  <c r="I1956" i="130"/>
  <c r="I1957" i="130"/>
  <c r="I1958" i="130"/>
  <c r="I1959" i="130"/>
  <c r="I1960" i="130"/>
  <c r="I1961" i="130"/>
  <c r="I1962" i="130"/>
  <c r="I1963" i="130"/>
  <c r="I1964" i="130"/>
  <c r="I1965" i="130"/>
  <c r="I1966" i="130"/>
  <c r="I1967" i="130"/>
  <c r="I1968" i="130"/>
  <c r="I1969" i="130"/>
  <c r="I1970" i="130"/>
  <c r="I1971" i="130"/>
  <c r="I1972" i="130"/>
  <c r="I1973" i="130"/>
  <c r="I1974" i="130"/>
  <c r="I1975" i="130"/>
  <c r="I1976" i="130"/>
  <c r="I1977" i="130"/>
  <c r="I1978" i="130"/>
  <c r="I1979" i="130"/>
  <c r="I1980" i="130"/>
  <c r="I1981" i="130"/>
  <c r="I1982" i="130"/>
  <c r="I1983" i="130"/>
  <c r="I1984" i="130"/>
  <c r="I1985" i="130"/>
  <c r="I1986" i="130"/>
  <c r="I1987" i="130"/>
  <c r="I1988" i="130"/>
  <c r="I1989" i="130"/>
  <c r="I1990" i="130"/>
  <c r="I1991" i="130"/>
  <c r="I1992" i="130"/>
  <c r="I1993" i="130"/>
  <c r="I1994" i="130"/>
  <c r="I1995" i="130"/>
  <c r="I1996" i="130"/>
  <c r="I1997" i="130"/>
  <c r="I1998" i="130"/>
  <c r="I1999" i="130"/>
  <c r="I2000" i="130"/>
  <c r="I2001" i="130"/>
  <c r="I2002" i="130"/>
  <c r="I2003" i="130"/>
  <c r="I2004" i="130"/>
  <c r="I2005" i="130"/>
  <c r="I2006" i="130"/>
  <c r="I2007" i="130"/>
  <c r="I2008" i="130"/>
  <c r="I2009" i="130"/>
  <c r="I2010" i="130"/>
  <c r="I2011" i="130"/>
  <c r="I2012" i="130"/>
  <c r="I2013" i="130"/>
  <c r="I2014" i="130"/>
  <c r="I2015" i="130"/>
  <c r="I2016" i="130"/>
  <c r="I2017" i="130"/>
  <c r="I2018" i="130"/>
  <c r="I2019" i="130"/>
  <c r="I2020" i="130"/>
  <c r="I2021" i="130"/>
  <c r="I2022" i="130"/>
  <c r="I2023" i="130"/>
  <c r="I2024" i="130"/>
  <c r="I2025" i="130"/>
  <c r="I2026" i="130"/>
  <c r="I2027" i="130"/>
  <c r="I2028" i="130"/>
  <c r="I2029" i="130"/>
  <c r="I2030" i="130"/>
  <c r="I2031" i="130"/>
  <c r="I2032" i="130"/>
  <c r="I2033" i="130"/>
  <c r="I2034" i="130"/>
  <c r="I2035" i="130"/>
  <c r="I2036" i="130"/>
  <c r="I2037" i="130"/>
  <c r="I2038" i="130"/>
  <c r="I2039" i="130"/>
  <c r="I2040" i="130"/>
  <c r="I2041" i="130"/>
  <c r="I2042" i="130"/>
  <c r="I2043" i="130"/>
  <c r="I2044" i="130"/>
  <c r="I2045" i="130"/>
  <c r="I2046" i="130"/>
  <c r="I2047" i="130"/>
  <c r="I2048" i="130"/>
  <c r="I2049" i="130"/>
  <c r="I2050" i="130"/>
  <c r="I2051" i="130"/>
  <c r="I2052" i="130"/>
  <c r="I2053" i="130"/>
  <c r="I2054" i="130"/>
  <c r="I2055" i="130"/>
  <c r="I2056" i="130"/>
  <c r="I2057" i="130"/>
  <c r="I2058" i="130"/>
  <c r="I2059" i="130"/>
  <c r="I2060" i="130"/>
  <c r="I2061" i="130"/>
  <c r="I2062" i="130"/>
  <c r="I2063" i="130"/>
  <c r="I2064" i="130"/>
  <c r="I2065" i="130"/>
  <c r="I2066" i="130"/>
  <c r="I2067" i="130"/>
  <c r="I2068" i="130"/>
  <c r="I2069" i="130"/>
  <c r="I2070" i="130"/>
  <c r="I2071" i="130"/>
  <c r="I2072" i="130"/>
  <c r="I2073" i="130"/>
  <c r="I2074" i="130"/>
  <c r="I2075" i="130"/>
  <c r="I2076" i="130"/>
  <c r="I2077" i="130"/>
  <c r="I2078" i="130"/>
  <c r="I2079" i="130"/>
  <c r="I2080" i="130"/>
  <c r="I2081" i="130"/>
  <c r="I2082" i="130"/>
  <c r="I2083" i="130"/>
  <c r="I2084" i="130"/>
  <c r="I2085" i="130"/>
  <c r="I2086" i="130"/>
  <c r="I2087" i="130"/>
  <c r="I2088" i="130"/>
  <c r="I2089" i="130"/>
  <c r="I2090" i="130"/>
  <c r="I2091" i="130"/>
  <c r="I2092" i="130"/>
  <c r="I2093" i="130"/>
  <c r="I2094" i="130"/>
  <c r="I2095" i="130"/>
  <c r="I2096" i="130"/>
  <c r="I2097" i="130"/>
  <c r="I2098" i="130"/>
  <c r="I2099" i="130"/>
  <c r="I2100" i="130"/>
  <c r="I2101" i="130"/>
  <c r="I2102" i="130"/>
  <c r="I2103" i="130"/>
  <c r="I2104" i="130"/>
  <c r="I2105" i="130"/>
  <c r="I2106" i="130"/>
  <c r="I2107" i="130"/>
  <c r="I2108" i="130"/>
  <c r="I2109" i="130"/>
  <c r="I2110" i="130"/>
  <c r="I2111" i="130"/>
  <c r="I2112" i="130"/>
  <c r="I2113" i="130"/>
  <c r="I2114" i="130"/>
  <c r="I2115" i="130"/>
  <c r="I2116" i="130"/>
  <c r="I2117" i="130"/>
  <c r="I2118" i="130"/>
  <c r="I2119" i="130"/>
  <c r="I2120" i="130"/>
  <c r="I2121" i="130"/>
  <c r="I2122" i="130"/>
  <c r="I2123" i="130"/>
  <c r="I2124" i="130"/>
  <c r="I2125" i="130"/>
  <c r="I2126" i="130"/>
  <c r="I2127" i="130"/>
  <c r="I2128" i="130"/>
  <c r="I2129" i="130"/>
  <c r="I2130" i="130"/>
  <c r="I2131" i="130"/>
  <c r="I2132" i="130"/>
  <c r="I2133" i="130"/>
  <c r="I2134" i="130"/>
  <c r="I2135" i="130"/>
  <c r="I2136" i="130"/>
  <c r="I2137" i="130"/>
  <c r="I2138" i="130"/>
  <c r="I2139" i="130"/>
  <c r="I2140" i="130"/>
  <c r="I2141" i="130"/>
  <c r="I2142" i="130"/>
  <c r="I2143" i="130"/>
  <c r="I2144" i="130"/>
  <c r="I2145" i="130"/>
  <c r="I2146" i="130"/>
  <c r="I2147" i="130"/>
  <c r="I2148" i="130"/>
  <c r="I2149" i="130"/>
  <c r="I2150" i="130"/>
  <c r="I2151" i="130"/>
  <c r="I2152" i="130"/>
  <c r="I2153" i="130"/>
  <c r="I2154" i="130"/>
  <c r="I2155" i="130"/>
  <c r="I2156" i="130"/>
  <c r="I2157" i="130"/>
  <c r="I2158" i="130"/>
  <c r="I2159" i="130"/>
  <c r="I2160" i="130"/>
  <c r="I2161" i="130"/>
  <c r="I2162" i="130"/>
  <c r="I2163" i="130"/>
  <c r="I2164" i="130"/>
  <c r="I2165" i="130"/>
  <c r="I2166" i="130"/>
  <c r="I2167" i="130"/>
  <c r="I2168" i="130"/>
  <c r="I2169" i="130"/>
  <c r="I2170" i="130"/>
  <c r="I2171" i="130"/>
  <c r="I2172" i="130"/>
  <c r="I2173" i="130"/>
  <c r="I2174" i="130"/>
  <c r="I2175" i="130"/>
  <c r="I2176" i="130"/>
  <c r="I2177" i="130"/>
  <c r="I2178" i="130"/>
  <c r="I2179" i="130"/>
  <c r="I2180" i="130"/>
  <c r="I2181" i="130"/>
  <c r="I2182" i="130"/>
  <c r="I2183" i="130"/>
  <c r="I2184" i="130"/>
  <c r="I2185" i="130"/>
  <c r="I2186" i="130"/>
  <c r="I2187" i="130"/>
  <c r="I2188" i="130"/>
  <c r="I2189" i="130"/>
  <c r="I2190" i="130"/>
  <c r="I2191" i="130"/>
  <c r="I2192" i="130"/>
  <c r="I2193" i="130"/>
  <c r="I2194" i="130"/>
  <c r="I2195" i="130"/>
  <c r="I2196" i="130"/>
  <c r="I2197" i="130"/>
  <c r="I2198" i="130"/>
  <c r="I2199" i="130"/>
  <c r="I2200" i="130"/>
  <c r="I2201" i="130"/>
  <c r="I2202" i="130"/>
  <c r="I2203" i="130"/>
  <c r="I2204" i="130"/>
  <c r="I2205" i="130"/>
  <c r="I2206" i="130"/>
  <c r="I2207" i="130"/>
  <c r="I2208" i="130"/>
  <c r="I2209" i="130"/>
  <c r="I2210" i="130"/>
  <c r="I2211" i="130"/>
  <c r="I2212" i="130"/>
  <c r="I2213" i="130"/>
  <c r="I2214" i="130"/>
  <c r="I2215" i="130"/>
  <c r="I2216" i="130"/>
  <c r="I2217" i="130"/>
  <c r="I2218" i="130"/>
  <c r="I2219" i="130"/>
  <c r="I2220" i="130"/>
  <c r="I2221" i="130"/>
  <c r="I2222" i="130"/>
  <c r="I2223" i="130"/>
  <c r="I2224" i="130"/>
  <c r="I2225" i="130"/>
  <c r="I2226" i="130"/>
  <c r="I2227" i="130"/>
  <c r="I2228" i="130"/>
  <c r="I2229" i="130"/>
  <c r="I2230" i="130"/>
  <c r="I2231" i="130"/>
  <c r="I2232" i="130"/>
  <c r="I2233" i="130"/>
  <c r="I2234" i="130"/>
  <c r="I2235" i="130"/>
  <c r="I2236" i="130"/>
  <c r="I2237" i="130"/>
  <c r="I2238" i="130"/>
  <c r="I2239" i="130"/>
  <c r="I2240" i="130"/>
  <c r="I2241" i="130"/>
  <c r="I2242" i="130"/>
  <c r="I2243" i="130"/>
  <c r="I2244" i="130"/>
  <c r="I2245" i="130"/>
  <c r="I2246" i="130"/>
  <c r="I2247" i="130"/>
  <c r="I2248" i="130"/>
  <c r="I2249" i="130"/>
  <c r="I2250" i="130"/>
  <c r="I2251" i="130"/>
  <c r="I2252" i="130"/>
  <c r="I2253" i="130"/>
  <c r="I2254" i="130"/>
  <c r="I2255" i="130"/>
  <c r="I2256" i="130"/>
  <c r="I2257" i="130"/>
  <c r="I2258" i="130"/>
  <c r="I2259" i="130"/>
  <c r="I2260" i="130"/>
  <c r="I2261" i="130"/>
  <c r="I2262" i="130"/>
  <c r="I2263" i="130"/>
  <c r="I2264" i="130"/>
  <c r="I2265" i="130"/>
  <c r="I2266" i="130"/>
  <c r="I2267" i="130"/>
  <c r="I2268" i="130"/>
  <c r="I2269" i="130"/>
  <c r="I2270" i="130"/>
  <c r="I2271" i="130"/>
  <c r="I2272" i="130"/>
  <c r="I2273" i="130"/>
  <c r="I2274" i="130"/>
  <c r="I2275" i="130"/>
  <c r="I2276" i="130"/>
  <c r="I2277" i="130"/>
  <c r="I2278" i="130"/>
  <c r="I2279" i="130"/>
  <c r="I2280" i="130"/>
  <c r="I2281" i="130"/>
  <c r="I2282" i="130"/>
  <c r="I2283" i="130"/>
  <c r="I2284" i="130"/>
  <c r="I2285" i="130"/>
  <c r="I2286" i="130"/>
  <c r="I2287" i="130"/>
  <c r="I2288" i="130"/>
  <c r="I2289" i="130"/>
  <c r="I2290" i="130"/>
  <c r="I2291" i="130"/>
  <c r="I2292" i="130"/>
  <c r="I2293" i="130"/>
  <c r="I2294" i="130"/>
  <c r="I2295" i="130"/>
  <c r="I2296" i="130"/>
  <c r="I2297" i="130"/>
  <c r="I2298" i="130"/>
  <c r="I2299" i="130"/>
  <c r="I2300" i="130"/>
  <c r="I2301" i="130"/>
  <c r="I2302" i="130"/>
  <c r="I2303" i="130"/>
  <c r="I2304" i="130"/>
  <c r="I2305" i="130"/>
  <c r="I2306" i="130"/>
  <c r="I2307" i="130"/>
  <c r="I2308" i="130"/>
  <c r="I2309" i="130"/>
  <c r="I2310" i="130"/>
  <c r="I2311" i="130"/>
  <c r="I2312" i="130"/>
  <c r="I2313" i="130"/>
  <c r="I2314" i="130"/>
  <c r="I2315" i="130"/>
  <c r="I2316" i="130"/>
  <c r="I2317" i="130"/>
  <c r="I2318" i="130"/>
  <c r="I2319" i="130"/>
  <c r="I2320" i="130"/>
  <c r="I2321" i="130"/>
  <c r="I2322" i="130"/>
  <c r="I2323" i="130"/>
  <c r="I2324" i="130"/>
  <c r="I2325" i="130"/>
  <c r="I2326" i="130"/>
  <c r="I2327" i="130"/>
  <c r="I2328" i="130"/>
  <c r="I2329" i="130"/>
  <c r="I2330" i="130"/>
  <c r="I2331" i="130"/>
  <c r="I2332" i="130"/>
  <c r="I2333" i="130"/>
  <c r="I2334" i="130"/>
  <c r="I2335" i="130"/>
  <c r="I2336" i="130"/>
  <c r="I2337" i="130"/>
  <c r="I2338" i="130"/>
  <c r="I2339" i="130"/>
  <c r="I2340" i="130"/>
  <c r="I2341" i="130"/>
  <c r="I2342" i="130"/>
  <c r="I2343" i="130"/>
  <c r="I2344" i="130"/>
  <c r="I2345" i="130"/>
  <c r="I2346" i="130"/>
  <c r="I2347" i="130"/>
  <c r="I2348" i="130"/>
  <c r="I2349" i="130"/>
  <c r="I2350" i="130"/>
  <c r="I2351" i="130"/>
  <c r="I2352" i="130"/>
  <c r="I2353" i="130"/>
  <c r="I2354" i="130"/>
  <c r="I2355" i="130"/>
  <c r="I2356" i="130"/>
  <c r="I2357" i="130"/>
  <c r="I2358" i="130"/>
  <c r="I2359" i="130"/>
  <c r="I2360" i="130"/>
  <c r="I2361" i="130"/>
  <c r="I2362" i="130"/>
  <c r="I2363" i="130"/>
  <c r="I2364" i="130"/>
  <c r="I2365" i="130"/>
  <c r="I2366" i="130"/>
  <c r="I2367" i="130"/>
  <c r="I2368" i="130"/>
  <c r="I2369" i="130"/>
  <c r="I2370" i="130"/>
  <c r="I2371" i="130"/>
  <c r="I2372" i="130"/>
  <c r="I2373" i="130"/>
  <c r="I9" i="130"/>
  <c r="G8" i="138"/>
  <c r="E11" i="138"/>
  <c r="E12" i="138"/>
  <c r="E13" i="138"/>
  <c r="E14" i="138"/>
  <c r="E15" i="138"/>
  <c r="E16" i="138"/>
  <c r="E17"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F10" i="139"/>
  <c r="F11" i="139"/>
  <c r="F12" i="139"/>
  <c r="F13" i="139"/>
  <c r="F14" i="139"/>
  <c r="F15" i="139"/>
  <c r="F16" i="139"/>
  <c r="F17" i="139"/>
  <c r="F18" i="139"/>
  <c r="F19" i="139"/>
  <c r="F20" i="139"/>
  <c r="F21" i="139"/>
  <c r="F22" i="139"/>
  <c r="F23" i="139"/>
  <c r="F24" i="139"/>
  <c r="F25" i="139"/>
  <c r="F26" i="139"/>
  <c r="F27" i="139"/>
  <c r="F28" i="139"/>
  <c r="F29" i="139"/>
  <c r="F30" i="139"/>
  <c r="F31" i="139"/>
  <c r="F32" i="139"/>
  <c r="F33" i="139"/>
  <c r="F34" i="139"/>
  <c r="F35" i="139"/>
  <c r="F36" i="139"/>
  <c r="F37" i="139"/>
  <c r="F38" i="139"/>
  <c r="F39" i="139"/>
  <c r="F40" i="139"/>
  <c r="F41" i="139"/>
  <c r="F42" i="139"/>
  <c r="F43" i="139"/>
  <c r="F44" i="139"/>
  <c r="F45" i="139"/>
  <c r="F46" i="139"/>
  <c r="F47" i="139"/>
  <c r="F48" i="139"/>
  <c r="F49" i="139"/>
  <c r="F50" i="139"/>
  <c r="F51" i="139"/>
  <c r="F52" i="139"/>
  <c r="F53" i="139"/>
  <c r="F54" i="139"/>
  <c r="F55" i="139"/>
  <c r="F56" i="139"/>
  <c r="F57" i="139"/>
  <c r="F58" i="139"/>
  <c r="F59" i="139"/>
  <c r="F60" i="139"/>
  <c r="F61" i="139"/>
  <c r="F62" i="139"/>
  <c r="F63" i="139"/>
  <c r="F64" i="139"/>
  <c r="F65" i="139"/>
  <c r="F66" i="139"/>
  <c r="F67" i="139"/>
  <c r="F68" i="139"/>
  <c r="F69" i="139"/>
  <c r="F70" i="139"/>
  <c r="F71" i="139"/>
  <c r="F72" i="139"/>
  <c r="F73" i="139"/>
  <c r="F74" i="139"/>
  <c r="F75" i="139"/>
  <c r="F76" i="139"/>
  <c r="F77" i="139"/>
  <c r="F78" i="139"/>
  <c r="F79" i="139"/>
  <c r="F80" i="139"/>
  <c r="F81" i="139"/>
  <c r="F82" i="139"/>
  <c r="F83" i="139"/>
  <c r="F84" i="139"/>
  <c r="F85" i="139"/>
  <c r="F9" i="139"/>
  <c r="E11" i="51"/>
  <c r="E12" i="51"/>
  <c r="E14" i="51"/>
  <c r="E15" i="51"/>
  <c r="E18" i="51"/>
  <c r="E20" i="51"/>
  <c r="E21" i="51"/>
  <c r="E22" i="51"/>
  <c r="E23" i="51"/>
  <c r="E24" i="51"/>
  <c r="E25" i="51"/>
  <c r="E29" i="51"/>
  <c r="E28" i="51" s="1"/>
  <c r="E31" i="51"/>
  <c r="E32" i="51"/>
  <c r="E34" i="51"/>
  <c r="E35" i="51"/>
  <c r="E36" i="51"/>
  <c r="E39" i="51"/>
  <c r="E42" i="51"/>
  <c r="E43" i="51"/>
  <c r="E45" i="51"/>
  <c r="E46" i="51"/>
  <c r="E47" i="51"/>
  <c r="E48" i="51"/>
  <c r="E50" i="51"/>
  <c r="E51" i="51"/>
  <c r="D7" i="105"/>
  <c r="D18" i="105"/>
  <c r="D21" i="105"/>
  <c r="E157" i="51"/>
  <c r="E57" i="51"/>
  <c r="E140" i="51"/>
  <c r="I7" i="130"/>
  <c r="F47" i="141"/>
  <c r="F43" i="141"/>
  <c r="E166" i="51"/>
  <c r="F21" i="141"/>
  <c r="F42" i="141"/>
  <c r="F13" i="141"/>
  <c r="C56" i="51"/>
  <c r="C55" i="51" s="1"/>
  <c r="E10" i="141"/>
  <c r="F10" i="141" s="1"/>
  <c r="F39" i="141"/>
  <c r="F27" i="141"/>
  <c r="F15" i="141"/>
  <c r="D10" i="141"/>
  <c r="E8" i="138"/>
  <c r="I8" i="141"/>
  <c r="D56" i="51"/>
  <c r="E56" i="51" s="1"/>
  <c r="D55" i="51"/>
  <c r="E55" i="51" s="1"/>
  <c r="J8" i="141"/>
  <c r="F25" i="141"/>
  <c r="F29" i="141"/>
  <c r="E13" i="51"/>
  <c r="F7" i="139"/>
  <c r="F14" i="141"/>
  <c r="F37" i="141"/>
  <c r="E33" i="51"/>
  <c r="E10" i="51"/>
  <c r="F38" i="141"/>
  <c r="F46" i="141"/>
  <c r="E61" i="51"/>
  <c r="H7" i="139"/>
  <c r="D27" i="105"/>
  <c r="D30" i="105" s="1"/>
  <c r="H8" i="141"/>
  <c r="F11" i="141"/>
  <c r="F20" i="141"/>
  <c r="F28" i="141"/>
  <c r="F35" i="141"/>
  <c r="F31" i="141"/>
  <c r="D32" i="141"/>
  <c r="F32" i="141" s="1"/>
  <c r="F24" i="141"/>
  <c r="E32" i="141"/>
  <c r="D49" i="138"/>
  <c r="D53" i="138" s="1"/>
  <c r="F17" i="141"/>
  <c r="F4" i="138"/>
  <c r="C203" i="51" l="1"/>
  <c r="C207" i="51" s="1"/>
  <c r="D8" i="141"/>
  <c r="E9" i="51"/>
  <c r="D203" i="51"/>
  <c r="D46" i="138"/>
  <c r="E46" i="138" s="1"/>
  <c r="E8" i="141"/>
  <c r="F8" i="141" s="1"/>
  <c r="G8" i="141"/>
  <c r="E203" i="51" l="1"/>
  <c r="D207" i="51"/>
</calcChain>
</file>

<file path=xl/sharedStrings.xml><?xml version="1.0" encoding="utf-8"?>
<sst xmlns="http://schemas.openxmlformats.org/spreadsheetml/2006/main" count="3709" uniqueCount="1561">
  <si>
    <t xml:space="preserve">Коды бюджетной классификации  </t>
  </si>
  <si>
    <t xml:space="preserve">      Наименование доходов </t>
  </si>
  <si>
    <t>1 00 00000 00 0000 000</t>
  </si>
  <si>
    <t>НАЛОГОВЫЕ И НЕНАЛОГОВЫЕ ДОХОДЫ</t>
  </si>
  <si>
    <t>1 01 00000 00 0000 000</t>
  </si>
  <si>
    <t>НАЛОГИ НА ПРИБЫЛЬ, ДОХОДЫ</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</si>
  <si>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</si>
  <si>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</si>
  <si>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</si>
  <si>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</si>
  <si>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</si>
  <si>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 xml:space="preserve"> 1 05 00000 00 0000 000</t>
  </si>
  <si>
    <t>НАЛОГИ НА СОВОКУПНЫЙ ДОХОД</t>
  </si>
  <si>
    <t>1 06 00000 00 0000 110</t>
  </si>
  <si>
    <t>НАЛОГИ НА ИМУЩЕСТВО</t>
  </si>
  <si>
    <t>1 06 02000 02 0000 110</t>
  </si>
  <si>
    <t>Налог на имущество организаций</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</si>
  <si>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</si>
  <si>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</si>
  <si>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</si>
  <si>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</si>
  <si>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ГОСУДАРСТВЕННАЯ ПОШЛИНА</t>
  </si>
  <si>
    <t>Код</t>
  </si>
  <si>
    <t xml:space="preserve"> 01 02 00 00 00 0000 000</t>
  </si>
  <si>
    <t>Кредиты кредитных организаций в валюте Российской Федерации</t>
  </si>
  <si>
    <t xml:space="preserve"> 01 03 00 00 00 0000 000</t>
  </si>
  <si>
    <t xml:space="preserve">Бюджетные кредиты от других бюджетов бюджетной системы Российской Федерации </t>
  </si>
  <si>
    <t>01 05 02 01 02 0000 610</t>
  </si>
  <si>
    <t>Уменьшение прочих остатков денежных средств бюджетов субъектов Российской Федерации</t>
  </si>
  <si>
    <t>01 06 00 00 00 0000 000</t>
  </si>
  <si>
    <t>Иные источники внутреннего финансирования дефицита бюджета</t>
  </si>
  <si>
    <t>01 06 05 02 02 0000 640</t>
  </si>
  <si>
    <t>Возврат бюджетных кредитов, предоставленных  другим бюджетам бюджетной системы Российской  Федерации из бюджета субъекта Российской  Федерации в валюте  Российской Федерации</t>
  </si>
  <si>
    <t>01 06 05 02 02 0000 540</t>
  </si>
  <si>
    <t>Предоставление бюджетных кредитов другим  бюджетам бюджетной системы Российской  Федерации из бюджета субъекта Российской  Федерации в валюте Российской Федерации</t>
  </si>
  <si>
    <t>Всего</t>
  </si>
  <si>
    <t>Судебная система</t>
  </si>
  <si>
    <t>Органы юстиции</t>
  </si>
  <si>
    <t>Лесное хозяйство</t>
  </si>
  <si>
    <t>Другие вопросы в области национальной безопасности и правоохранительной деятельности</t>
  </si>
  <si>
    <t>01 03 01 00 02 0000 710</t>
  </si>
  <si>
    <t>01 03 01 00 02 0000 810</t>
  </si>
  <si>
    <t xml:space="preserve">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 </t>
  </si>
  <si>
    <t>01 06 04 01 02 0000 810</t>
  </si>
  <si>
    <t>Мин</t>
  </si>
  <si>
    <t>РЗ</t>
  </si>
  <si>
    <t>ПР</t>
  </si>
  <si>
    <t>ЦСР</t>
  </si>
  <si>
    <t>ВР</t>
  </si>
  <si>
    <t>В С Е Г О</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</si>
  <si>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</si>
  <si>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</si>
  <si>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</si>
  <si>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</si>
  <si>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</si>
  <si>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</si>
  <si>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</si>
  <si>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</si>
  <si>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</si>
  <si>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Обеспечение деятельности финансовых, налоговых и таможенных органов и органов финансового (финансово-бюджетного) надзора</t>
  </si>
  <si>
    <t>06</t>
  </si>
  <si>
    <t>Функционирование высшего должностного лица субъекта Российской Федерации и муниципального образования</t>
  </si>
  <si>
    <t>02</t>
  </si>
  <si>
    <t>07</t>
  </si>
  <si>
    <t>Профессиональная подготовка, переподготовка и повышение квалификации</t>
  </si>
  <si>
    <t>05</t>
  </si>
  <si>
    <t>Периодическая печать и издательства</t>
  </si>
  <si>
    <t>Обеспечение проведения выборов и референдумов</t>
  </si>
  <si>
    <t>1 06 04000 02 0000 110</t>
  </si>
  <si>
    <t>Транспортный налог</t>
  </si>
  <si>
    <t xml:space="preserve"> 1 07 04000 01 0000 110</t>
  </si>
  <si>
    <t xml:space="preserve">Сборы за пользование объектами животного мира и за пользование объектами водных биологических ресурсов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</si>
  <si>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</si>
  <si>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</si>
  <si>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1 12 01000 01 0000 120</t>
  </si>
  <si>
    <t>1 12 02000 00 0000 120</t>
  </si>
  <si>
    <t>1 12 04000 00 0000 120</t>
  </si>
  <si>
    <t>ДОХОДЫ ОТ ОКАЗАНИЯ ПЛАТНЫХ УСЛУГ (РАБОТ) И КОМПЕНСАЦИИ ЗАТРАТ ГОСУДАРСТВА</t>
  </si>
  <si>
    <t>№ п/п</t>
  </si>
  <si>
    <t>Другие вопросы в области социальной политики</t>
  </si>
  <si>
    <t>Физическая культура</t>
  </si>
  <si>
    <t>Пенсионное обеспечение</t>
  </si>
  <si>
    <t>Охрана семьи и детства</t>
  </si>
  <si>
    <t>Сельское хозяйство и рыболовство</t>
  </si>
  <si>
    <t>01 02 00 00 02 0000 710</t>
  </si>
  <si>
    <t>01 02 00 00 02 0000 810</t>
  </si>
  <si>
    <t>Наименование</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</si>
  <si>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</si>
  <si>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</si>
  <si>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Фундаментальные исследования</t>
  </si>
  <si>
    <t>Другие общегосударственные вопросы</t>
  </si>
  <si>
    <t>08</t>
  </si>
  <si>
    <t>Другие вопросы в области национальной экономики</t>
  </si>
  <si>
    <t>Мобилизационная и вневойсковая подготовка</t>
  </si>
  <si>
    <t>Охрана объектов растительного и животного мира и среды их обитания</t>
  </si>
  <si>
    <t>Иные межбюджетные трансферты</t>
  </si>
  <si>
    <t xml:space="preserve">ИТОГО ДОХОДОВ </t>
  </si>
  <si>
    <t>01 05 00 00 00 0000 000</t>
  </si>
  <si>
    <t>Изменение остатков средств на счетах по учету средств бюджета</t>
  </si>
  <si>
    <t>01 05 02 01 02 0000 510</t>
  </si>
  <si>
    <t>1 01 01000 00 0000 110</t>
  </si>
  <si>
    <t>Увеличение прочих остатков денежных средств бюджетов субъектов Российской Федерации</t>
  </si>
  <si>
    <t>Резервные фонды</t>
  </si>
  <si>
    <t>Массовый спорт</t>
  </si>
  <si>
    <t>Спорт высших достижений</t>
  </si>
  <si>
    <t>Другие вопросы в области физической культуры и спорта</t>
  </si>
  <si>
    <t xml:space="preserve"> 1 09 00000 0 0 0000 000</t>
  </si>
  <si>
    <t>ЗАДОЛЖЕННОСТЬ И ПЕРЕРАСЧЕТЫ ПО ОТМЕНЕННЫМ НАЛОГАМ, СБОРАМ И ИНЫМ ОБЯЗАТЕЛЬНЫМ ПЛАТЕЖАМ</t>
  </si>
  <si>
    <t xml:space="preserve"> 1 11 00000 00 0000 000</t>
  </si>
  <si>
    <t>ДОХОДЫ ОТ ИСПОЛЬЗОВАНИЯ ИМУЩЕСТВА, НАХОДЯЩЕГОСЯ В ГОСУДАРСТВЕННОЙ И МУНИЦИПАЛЬНОЙ СОБСТВЕННОСТИ</t>
  </si>
  <si>
    <t>1 11 01000 00 0000 120</t>
  </si>
  <si>
    <t xml:space="preserve"> 1 11 05000 00 0000 120</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</si>
  <si>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</si>
  <si>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</si>
  <si>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</si>
  <si>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</si>
  <si>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Плата за негативное воздействие на окружающую среду</t>
  </si>
  <si>
    <t>Платежи при пользовании недрами</t>
  </si>
  <si>
    <t>Плата за использование лесов</t>
  </si>
  <si>
    <t xml:space="preserve"> 1 13 00000 00 0000 000</t>
  </si>
  <si>
    <t>Прикладные научные исследования в области общегосударственных вопросов</t>
  </si>
  <si>
    <t>Общеэкономические вопросы</t>
  </si>
  <si>
    <t>Топливно-энергетический комплекс</t>
  </si>
  <si>
    <t>Транспорт</t>
  </si>
  <si>
    <t>Дорожное хозяйство (дорожные фонды)</t>
  </si>
  <si>
    <t>09</t>
  </si>
  <si>
    <t>Водное хозяйство</t>
  </si>
  <si>
    <t>Другие вопросы в области здравоохранения</t>
  </si>
  <si>
    <t>Другие вопросы в области культуры, кинематографии</t>
  </si>
  <si>
    <t>Прикладные научные исследования в области образования</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</si>
  <si>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</si>
  <si>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Прочие межбюджетные трансферты общего характера</t>
  </si>
  <si>
    <t>1 08 00000 00 0000 000</t>
  </si>
  <si>
    <t>Социальное обслуживание населения</t>
  </si>
  <si>
    <t>Социальное обеспечение населения</t>
  </si>
  <si>
    <t>Общее образование</t>
  </si>
  <si>
    <t>Другие вопросы в области образования</t>
  </si>
  <si>
    <t>Культура</t>
  </si>
  <si>
    <t>Среднее профессиональное образование</t>
  </si>
  <si>
    <t>Стационарная медицинская помощь</t>
  </si>
  <si>
    <t>Амбулаторная помощь</t>
  </si>
  <si>
    <t>Медицинская помощь в дневных стационарах всех типов</t>
  </si>
  <si>
    <t>Санаторно-оздоровительная помощь</t>
  </si>
  <si>
    <t>Дотации на выравнивание бюджетной обеспеченности субъектов Российской Федерации и муниципальных образований</t>
  </si>
  <si>
    <t>Иные дотации</t>
  </si>
  <si>
    <t>Коммунальное хозяйство</t>
  </si>
  <si>
    <t>Другие вопросы в области жилищно-коммунального хозяйства</t>
  </si>
  <si>
    <t>Связь и информатика</t>
  </si>
  <si>
    <t>Жилищное хозяйство</t>
  </si>
  <si>
    <t>Дошкольное образование</t>
  </si>
  <si>
    <t>Министерство труда и социальной политики Республики Тыва</t>
  </si>
  <si>
    <t xml:space="preserve">ИСПОЛНЕНИЕ </t>
  </si>
  <si>
    <t>Исполнено</t>
  </si>
  <si>
    <t>ИСПОЛНЕНИЕ ДОХОДОВ  РЕСПУБЛИКАНСКОГО  БЮДЖЕТА</t>
  </si>
  <si>
    <t>% исполнения</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</si>
  <si>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</si>
  <si>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</si>
  <si>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</si>
  <si>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</si>
  <si>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ЖИЛИЩНО-КОММУНАЛЬНОЕ ХОЗЯЙСТВО</t>
  </si>
  <si>
    <t>Благоустройство</t>
  </si>
  <si>
    <t>ОБРАЗОВАНИЕ</t>
  </si>
  <si>
    <t>Скорая медицинская помощь</t>
  </si>
  <si>
    <t>СОЦИАЛЬНАЯ ПОЛИТИКА</t>
  </si>
  <si>
    <t>ФИЗИЧЕСКАЯ КУЛЬТУРА И СПОРТ</t>
  </si>
  <si>
    <t>СРЕДСТВА МАССОВОЙ ИНФОРМАЦИИ</t>
  </si>
  <si>
    <t>2 19 00000 00 0000 000</t>
  </si>
  <si>
    <t>Сумма на год</t>
  </si>
  <si>
    <t>ОХРАНА ОКРУЖАЮЩЕЙ СРЕДЫ</t>
  </si>
  <si>
    <t>КУЛЬТУРА, КИНЕМАТОГРАФИЯ</t>
  </si>
  <si>
    <t>ЗДРАВООХРАНЕНИЕ</t>
  </si>
  <si>
    <t>Заготовка, переработка, хранение и обеспечение безопасности донорской крови и ее компонентов</t>
  </si>
  <si>
    <t>ИСПОЛНЕНИЕ ВЕДОМСТВЕННОЙ СТРУКТУРЫ РАСХОДОВ РЕСПУБЛИКАНСКОГО</t>
  </si>
  <si>
    <t>в том числе за счет</t>
  </si>
  <si>
    <t>ИСПОЛНЕНИЕ</t>
  </si>
  <si>
    <t>Всего сумма на год</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</si>
  <si>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 (на пополнение остатков средств на счетах республиканского бюджета Республики Тыва)</t>
  </si>
  <si>
    <t>01 06 01 00 02 0000 630</t>
  </si>
  <si>
    <t>Средства от продажи акций и иных форм участия в капитале, находящихся в собственности субъектов Российской Федерации</t>
  </si>
  <si>
    <t>01 06 10 02 02 0000 550</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</si>
  <si>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</si>
  <si>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</si>
  <si>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</si>
  <si>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</si>
  <si>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Телевидение и радиовещание</t>
  </si>
  <si>
    <t>МЕЖБЮДЖЕТНЫЕ ТРАНСФЕРТЫ ОБЩЕГО ХАРАКТЕРА БЮДЖЕТАМ БЮДЖЕТНОЙ СИСТЕМЫ РОССИЙСКОЙ ФЕДЕРАЦИИ</t>
  </si>
  <si>
    <t xml:space="preserve">Исполнено </t>
  </si>
  <si>
    <t>Наименование объекта и его местонахождение</t>
  </si>
  <si>
    <t>Государственная программа</t>
  </si>
  <si>
    <t>федерального бюджета</t>
  </si>
  <si>
    <t>4</t>
  </si>
  <si>
    <t>Всего:</t>
  </si>
  <si>
    <t>Проектные работы</t>
  </si>
  <si>
    <t xml:space="preserve">% исполнения </t>
  </si>
  <si>
    <t>(тыс.рублей)</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</si>
  <si>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</si>
  <si>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</si>
  <si>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</si>
  <si>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</si>
  <si>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2 18 00000 00 0000 000</t>
  </si>
  <si>
    <t>республиканского бюджета</t>
  </si>
  <si>
    <t>Дополнительное образование детей</t>
  </si>
  <si>
    <t>Молодежная политика</t>
  </si>
  <si>
    <t>ИСПОЛНЕНИЕ БЮДЖЕТНЫХ АССИГНОВАНИЙ ПО ЦЕЛЕВЫМ</t>
  </si>
  <si>
    <t>ПРОЧИЕ НЕНАЛОГОВЫЕ ДОХОДЫ</t>
  </si>
  <si>
    <t>(тыс. рублей)</t>
  </si>
  <si>
    <t>ПО РАЗДЕЛАМ, ПОДРАЗДЕЛАМ, ЦЕЛЕВЫМ СТАТЬЯМ (ГОСУДАРСТВЕННЫМ ПРОГРАММАМ РЕСПУБЛИКИ ТЫВА И НЕПРОГРАММНЫМ НАПРАВЛЕНИЯМ ДЕЯТЕЛЬНОСТИ), ГРУППАМ ВИДОВ РАСХОДОВ КЛАССИФИКАЦИИ РАСХОДОВ РЕСПУБЛИКАНСКОГО БЮДЖЕТА РЕСПУБЛИКИ ТЫВА</t>
  </si>
  <si>
    <t>СТАТЬЯМ (ГОСУДАРСТВЕННЫМ ПРОГРАММАМ РЕСПУБЛИКИ ТЫВА) РАСХОДОВ</t>
  </si>
  <si>
    <t>Субсидии бюджетам субъектов Российской Федерации на реализацию мероприятий по обеспечению жильем молодых семей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</si>
  <si>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</si>
  <si>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</si>
  <si>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2 02 10000 00 0000 150</t>
  </si>
  <si>
    <t>2 02 20000 00 0000 150</t>
  </si>
  <si>
    <t>2 02 30000 00 0000 150</t>
  </si>
  <si>
    <t>2 02 40000 00 0000 150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</si>
  <si>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</si>
  <si>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</si>
  <si>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</si>
  <si>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</si>
  <si>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</si>
  <si>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Единая субвенция бюджетам субъектов Российской Федерации и бюджету г. Байконура</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</si>
  <si>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</si>
  <si>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</si>
  <si>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</si>
  <si>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программ формирования современной городской среды</t>
  </si>
  <si>
    <t>Содержание организаций, оказывающих социальные услуги семьям, детям, находящимся в трудной жизненной ситуации</t>
  </si>
  <si>
    <t>Предоставление субсидий бюджетным, автономным учреждениям и иным некоммерческим организациям</t>
  </si>
  <si>
    <t>Иные бюджетные ассигнования</t>
  </si>
  <si>
    <t>Социальное обеспечение и иные выплаты населению</t>
  </si>
  <si>
    <t>Формирование специализированного жилищного фонда для детей-сирот и детей, оставшихся без попечения родителей, лиц из их числа по договорам найма специализированных жилых помещений</t>
  </si>
  <si>
    <t>Обеспечение деятельности органов государственной власти Республики Тыва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</si>
  <si>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</si>
  <si>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Служба по тарифам Республики Тыва</t>
  </si>
  <si>
    <t>Закупка товаров, работ и услуг для обеспечения государственных (муниципальных) нужд</t>
  </si>
  <si>
    <t>Служба по лицензированию и надзору отдельных видов деятельности Республики Тыва</t>
  </si>
  <si>
    <t>Обеспечение деятельности (оказание услуг) подведомственных учреждений культуры</t>
  </si>
  <si>
    <t>Непрограммные расходы на реализацию переданных полномочий Российской Федерации</t>
  </si>
  <si>
    <t>Служба государственной жилищной инспекции и строительного надзора Республики Тыва</t>
  </si>
  <si>
    <t>Служба по гражданской обороне и чрезвычайным ситуациям Республики Тыва</t>
  </si>
  <si>
    <t>Непрограммное направление в области защиты населения и территории от чрезвычайных ситуаций</t>
  </si>
  <si>
    <t>Мероприятия по предупреждению и ликвидации последствий чрезвычайных ситуаций и стихийных бедствий</t>
  </si>
  <si>
    <t>Расходы на обеспечение деятельности (оказание услуг) государственных учреждений в рамках мероприятий по предупреждению и ликвидации последствий чрезвычайных ситуаций и стихийных бедствий</t>
  </si>
  <si>
    <t>Непрограммное направление в области образования</t>
  </si>
  <si>
    <t>Расходы на обеспечение деятельности (оказание услуг) государственных учреждений образования</t>
  </si>
  <si>
    <t>Верховный Хурал (парламент) Республики Тыва</t>
  </si>
  <si>
    <t>Обеспечение деятельности Верховного Хурала (парламента) Республики Тыва</t>
  </si>
  <si>
    <t>Закупка работ (услуг) по информационному освещению деятельности органов государственной власти</t>
  </si>
  <si>
    <t>Министерство Республики Тыва по регулированию контрактной системы в сфере закупок</t>
  </si>
  <si>
    <t>Министерство топлива и энергетики Республики Тыва</t>
  </si>
  <si>
    <t>Выполнение других обязательств государства</t>
  </si>
  <si>
    <t>Межбюджетные трансферты</t>
  </si>
  <si>
    <t>Непрограммное направление в области национальной экономики</t>
  </si>
  <si>
    <t>Расходы на обеспечение деятельности (оказание услуг) государственных учреждений в рамках мероприятий по национальной экономике</t>
  </si>
  <si>
    <t>Счетная палата Республики Тыва</t>
  </si>
  <si>
    <t>Обеспечение деятельности Счетной палаты Республики Тыва</t>
  </si>
  <si>
    <t>Избирательная комиссия Республики Тыва</t>
  </si>
  <si>
    <t>Обеспечение деятельности Избирательной комиссии Республики Тыва</t>
  </si>
  <si>
    <t>Министерство дорожно-транспортного комплекса Республики Тыва</t>
  </si>
  <si>
    <t>Реализация мероприятий, направленных на развитие авиации общего назначения</t>
  </si>
  <si>
    <t>Субсидии на реализацию мероприятий, направленных на развитие автомобильного транспорта</t>
  </si>
  <si>
    <t>Непрограммное направление в области дорожно-транспортного комплекса</t>
  </si>
  <si>
    <t>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t>
  </si>
  <si>
    <t>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t>
  </si>
  <si>
    <t>Капитальные вложения в объекты государственной (муниципальной) собственности</t>
  </si>
  <si>
    <t>Подготовка проектно-сметной документации на проведение работ по строительству, реконструкции, капитальному ремонту и ремонту автомобильных дорог и сооружений на них</t>
  </si>
  <si>
    <t>Реализация мероприятий по содержанию автомобильных дорог и сооружений на них</t>
  </si>
  <si>
    <t>Оплата услуг по перевозке грузов и пассажиров</t>
  </si>
  <si>
    <t>Реализация мероприятий по обследованию и диагностике автомобильных дорог и сооружений на них</t>
  </si>
  <si>
    <t>Мероприятия по государственной регистрации прав на объекты недвижимости дорожного хозяйства</t>
  </si>
  <si>
    <t>Мероприятия по управлению дорожным хозяйством</t>
  </si>
  <si>
    <t>Ликвидация последствий от разрушений на объектах дорожно-транспортной инфраструктуры, вызванных гидрометеорологическими условиями</t>
  </si>
  <si>
    <t>Реализация мероприятий, направленных на развитие системы предупреждения опасного поведения участников дорожного движения</t>
  </si>
  <si>
    <t>Нанесение дорожной разметки и установка дорожных знаков</t>
  </si>
  <si>
    <t>Непрограммное направление в области водных отношений</t>
  </si>
  <si>
    <t>Осуществление отдельных полномочий в области водных отношений</t>
  </si>
  <si>
    <t>Осуществление отдельных полномочий в области лесных отношений</t>
  </si>
  <si>
    <t>Обеспечение деятельности органов государственной власти Республики Тыва по переданным полномочиям в области лесных отношений</t>
  </si>
  <si>
    <t>Непрограммное направление в области лесного хозяйства</t>
  </si>
  <si>
    <t>Расходы на лесоохранные и лесовосстановительные мероприятия</t>
  </si>
  <si>
    <t>Биотехнические мероприятия, в том числе приобретение соли и посевного материала (кормовых культур) для создания системы подкормочных полей; устройство солонцов</t>
  </si>
  <si>
    <t>Непрограммное направление в области охраны объектов растительного и животного мира и среды их обитания</t>
  </si>
  <si>
    <t>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</si>
  <si>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природоохранных мероприятий</t>
  </si>
  <si>
    <t>Непрограммное направление в области охраны окружающей среды и природопользования</t>
  </si>
  <si>
    <t>Расходы на обеспечение деятельности (оказание услуг) государственных учреждений в рамках мероприятий по охране окружающей среды</t>
  </si>
  <si>
    <t>Агентство по делам национальностей Республики Тыва</t>
  </si>
  <si>
    <t>Министерство здравоохранения  Республики Тыва</t>
  </si>
  <si>
    <t>Раннее выявление потребителей психотропных веществ среди несовершеннолетних и работников опасных производств</t>
  </si>
  <si>
    <t>Подготовка кадров средних медицинских работников</t>
  </si>
  <si>
    <t>Субсидии бюджетным учреждениям здравоохранения на оказание медицинской помощи в круглосуточном стационаре</t>
  </si>
  <si>
    <t>Субсидии бюджетным учреждениям здравоохранения по оказанию медицинской помощи в дневном стационаре</t>
  </si>
  <si>
    <t>Субсидии бюджетным учреждениям здравоохранения (ГБУЗ РТ "Противотуберкулезный  санаторий Балгазын")</t>
  </si>
  <si>
    <t>Субсидии бюджетным учреждениям здравоохранения (ГБУЗ РТ "Станция переливания крови")</t>
  </si>
  <si>
    <t>Субсидии подведомственным бюджетным учреждениям здравоохранения (прочие)</t>
  </si>
  <si>
    <t>Централизованные расходы на отправку больных на лечение за пределы республики</t>
  </si>
  <si>
    <t xml:space="preserve">Централизованные расходы на приобретение медикаментов </t>
  </si>
  <si>
    <t>Реализация отдельных полномочий в области лекарственного обеспечения</t>
  </si>
  <si>
    <t>Оснащение оборудованием региональных сосудистых центров и первичных сосудистых отделений</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</si>
  <si>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</si>
  <si>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Централизованные расходы на курсовые и сертификационные мероприятия</t>
  </si>
  <si>
    <t>Мероприятия, направленные на формирование здорового образа жизни у населения, включая сокращение потребления алкоголя и табака</t>
  </si>
  <si>
    <t>Обеспечение питанием беременных женщин, кормящих матерей и детей до 3-х лет</t>
  </si>
  <si>
    <t xml:space="preserve">Обеспечение необходимыми лекарственными препаратами </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</si>
  <si>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</si>
  <si>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Медицинское страхование неработающего населения</t>
  </si>
  <si>
    <t>Непрограммное направление в области культуры</t>
  </si>
  <si>
    <t>Подпрограмма "Профессиональное искусство"</t>
  </si>
  <si>
    <t>Поддержка творческой деятельности и техническое оснащение детских и кукольных театров</t>
  </si>
  <si>
    <t>Подпрограмма "Социально-творческий заказ"</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</si>
  <si>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</si>
  <si>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</si>
  <si>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t>
  </si>
  <si>
    <t>Реализация мероприятий в сфере обеспечения доступности в приоритетных сферах жизнедеятельности инвалидов и других маломобильных групп населения</t>
  </si>
  <si>
    <t>Внепрограммные мероприятия по обеспечению деятельности подведомственных учреждений культуры</t>
  </si>
  <si>
    <t>Подпрограмма "Развитие ипотечного жилищного кредитования в Республике Тыва"</t>
  </si>
  <si>
    <t>Субсидии гражданам на приобретение жилья</t>
  </si>
  <si>
    <t>Управление по вопросам противодействия коррупции Республики Тыва</t>
  </si>
  <si>
    <t>Министерство сельского хозяйства и продовольствия Республики Тыва</t>
  </si>
  <si>
    <t>Субсидии на развитие яководства</t>
  </si>
  <si>
    <t xml:space="preserve">Субсидии на развитие верблюдоводства </t>
  </si>
  <si>
    <t>Субсидии на поддержку племенного животноводства</t>
  </si>
  <si>
    <t>Государственная поддержка на развитие пантового мараловодства</t>
  </si>
  <si>
    <t>Субсидии на развитие технической и технологической модернизации агропромышленного комплекса</t>
  </si>
  <si>
    <t>Субсидии бюджетным учреждениям ветеринарии на финансовое обеспечение государственного задания на оказание государственных услуг (выполнение работ)</t>
  </si>
  <si>
    <t>Министерство финансов Республики Тыва</t>
  </si>
  <si>
    <t>Непрограммные расходы по предоставлению межбюджетных трансфертов и резервные фонды</t>
  </si>
  <si>
    <t>Резервный фонд высшего исполнительного органа государственной власти Республики Тыва</t>
  </si>
  <si>
    <t>Выполнение научно-исследовательских и опытно-конструкторских работ по государственным контрактам и договорам</t>
  </si>
  <si>
    <t>Обслуживание государственного (муниципального) долга</t>
  </si>
  <si>
    <t>Дотации на выравнивание бюджетной обеспеченности</t>
  </si>
  <si>
    <t>Дотации на поддержку мер по обеспечению сбалансированности бюджетов</t>
  </si>
  <si>
    <t>Служба по финансово-бюджетному надзору Республики Тыва</t>
  </si>
  <si>
    <t>Субсидии частным дошкольным образовательным организациям, осуществляющим образовательную деятельность по образовательным программам дошкольного образования</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</si>
  <si>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(Агролицей)</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</si>
  <si>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(СОШ №10)</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</si>
  <si>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(Государственный лицей)</t>
  </si>
  <si>
    <t>Обеспечение доступности общего и специального (коррекционного) образования в образовательных организациях (школы-интернаты)</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</si>
  <si>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(Аграрная школа-интернат)</t>
  </si>
  <si>
    <t>Комплекс мер по модернизации региональной системы общего образования</t>
  </si>
  <si>
    <t>Обучение, воспитание детей-инвалидов на дому</t>
  </si>
  <si>
    <t>Основное мероприятие "Социальные гарантии работникам образования"</t>
  </si>
  <si>
    <t>Поощрение лучших учителей</t>
  </si>
  <si>
    <t>Региональный проект "Успех каждого ребенка"</t>
  </si>
  <si>
    <t>Содержание организаций дополнительного образования детей</t>
  </si>
  <si>
    <t>Субсидии бюджетным учреждениям  среднего профессионального образования на финансовое обеспечение государственного задания на оказание государственных услуг (выполнение работ)</t>
  </si>
  <si>
    <t>Субсидии автономным учреждениям профессиональной подготовки, переподготовки и повышения квалификации на финансовое обеспечение государственного задания на оказание государственных услуг (выполнение работ)</t>
  </si>
  <si>
    <t>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(выполнение работ) (ИРНШ)</t>
  </si>
  <si>
    <t>Субсидии бюджетным учреждениям по хозяйственному управлению по обслуживанию государственных образовательных организаций</t>
  </si>
  <si>
    <t>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(выполнение работ) (ЦДКиПС)</t>
  </si>
  <si>
    <t>Государственная поддержка талантливой молодежи</t>
  </si>
  <si>
    <t>Мероприятия по обеспечению прозрачности системы образования</t>
  </si>
  <si>
    <t>Региональный проект "Современная школа"</t>
  </si>
  <si>
    <t>Повышение уровня пожарной защиты и безопасности в образовательных организациях, в частности в социально значимых объектах</t>
  </si>
  <si>
    <t>Расходы на прочие мероприятия в области образования</t>
  </si>
  <si>
    <t>Реализация мероприятий по снижению напряжённости на рынке труда</t>
  </si>
  <si>
    <t>Реализация мероприятий по содействию занятости населения</t>
  </si>
  <si>
    <t>Подпрограмма "Обеспечение деятельности центров занятости населения"</t>
  </si>
  <si>
    <t>Проведение оздоровительной кампании детей, находящихся в трудной жизненной ситуации, на базе центров социальной помощи семье и детям и других типов лагерей</t>
  </si>
  <si>
    <t>Непрограммное направление в области социальной политики</t>
  </si>
  <si>
    <t>Выплата пенсий по государственному пенсионному обеспечению</t>
  </si>
  <si>
    <t>Содержание стационарных организаций социального обслуживания граждан пожилого возраста и инвалидов</t>
  </si>
  <si>
    <t>Содержание комплексного центра социального обслуживания населения</t>
  </si>
  <si>
    <t>Осуществление полномочий по обеспечению жильем отдельных категорий граждан, установленных Федеральным законом от 12 января 1995 года №5-ФЗ "О ветеранах"</t>
  </si>
  <si>
    <t>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</si>
  <si>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Компенсация отдельным категориям граждан оплаты взноса на капитальный ремонт общего имущества в многоквартирном доме</t>
  </si>
  <si>
    <t>012P300000</t>
  </si>
  <si>
    <t>Подпрограмма "Обеспечение социальной поддержки безработных граждан"</t>
  </si>
  <si>
    <t>Выплата материальной помощи на ремонт жилого помещения детям-сиротам, детям, оставшимся без попечения родителей, на территории Республики Тыва</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</si>
  <si>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</si>
  <si>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Обеспечение информационными системами в области социальной политики</t>
  </si>
  <si>
    <t>Расходы на обеспечение деятельности (оказание услуг) государственных учреждений социальной политики</t>
  </si>
  <si>
    <t>Министерство земельных и имущественных отношений Республики Тыва</t>
  </si>
  <si>
    <t>Непрограммные расходы по общегосударственным вопросам</t>
  </si>
  <si>
    <t>Обеспечение деятельности Общественной палаты Республики Тыва</t>
  </si>
  <si>
    <t>Расходы на обеспечение деятельности (оказания услуг) государственных учреждений</t>
  </si>
  <si>
    <t>Финансовое обеспечение лиц (сборных команд Республики Тыва), участвовавших в спортивных соревнованиях</t>
  </si>
  <si>
    <t>112P500000</t>
  </si>
  <si>
    <t>Обеспечение деятельности Конституционного суда Республики Тыва</t>
  </si>
  <si>
    <t>Обеспечение деятельности органов юстиции</t>
  </si>
  <si>
    <t>Непрограммные расходы в области капитальных вложений</t>
  </si>
  <si>
    <t>Расходы на обеспечение деятельности (оказание услуг) государственных учреждений</t>
  </si>
  <si>
    <t>Региональный проект "Обеспечение устойчивого сокращения непригодного для проживания жилищного фонда"</t>
  </si>
  <si>
    <t>Обеспечение мероприятий по переселению граждан из аварийного жилищного фонда за счет средств республиканского бюджета</t>
  </si>
  <si>
    <t>Непрограммное направление в области жилищно-коммунального хозяйства</t>
  </si>
  <si>
    <t>Расходы на обеспечение деятельности (оказание услуг) государственных учреждений в рамках мероприятий по жилищно-коммунальному хозяйству</t>
  </si>
  <si>
    <t>Строительство и реконструкция (модернизация) объектов питьевого водоснабжения</t>
  </si>
  <si>
    <t>Расходы на выплаты по оплате труда работников обеспечивающих деятельность органов государственной власти</t>
  </si>
  <si>
    <t>Реализация мероприятий по обеспечению жильем молодых семей</t>
  </si>
  <si>
    <t>Администрация Главы Республики Тыва и Аппарат Правительства Республики Тыва</t>
  </si>
  <si>
    <t>Обеспечение деятельности депутатов Государственной Думы и их помощников в избирательных округах</t>
  </si>
  <si>
    <t>Управление делами Правительства Республики Тыва</t>
  </si>
  <si>
    <t>Территориальные отделы государственного автономного учреждения "Многофункциональный центр Республики Тыва" в муниципальных образованиях</t>
  </si>
  <si>
    <t>Обеспечение деятельности (оказание услуг) подведомственных учреждений информатизации и связи</t>
  </si>
  <si>
    <t>Обеспечение деятельности (оказание услуг) подведомственных учреждений средств массовой информации</t>
  </si>
  <si>
    <t>Региональный проект "Акселерация субъектов малого и среднего предпринимательства"</t>
  </si>
  <si>
    <t>Региональный проект "Сохранение лесов"</t>
  </si>
  <si>
    <t>Региональный проект "Борьба с онкологическими заболеваниями"</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</si>
  <si>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</si>
  <si>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Региональный проект "Формирование комфортной городской среды"</t>
  </si>
  <si>
    <t xml:space="preserve">1 03 02142 01 0000 110
</t>
  </si>
  <si>
    <t xml:space="preserve">1 03 02143 01 0000 110
</t>
  </si>
  <si>
    <t>1 03 02231 01 0000 110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</si>
  <si>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</si>
  <si>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1 03 02241 01 0000 110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</si>
  <si>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</si>
  <si>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1 03 02251 01 0000 110
</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</si>
  <si>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</si>
  <si>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</si>
  <si>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</si>
  <si>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1 03 02190 01 0000 110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</si>
  <si>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</si>
  <si>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</si>
  <si>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</si>
  <si>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</si>
  <si>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</si>
  <si>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</si>
  <si>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</si>
  <si>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</si>
  <si>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</si>
  <si>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</si>
  <si>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Миграционная политика</t>
  </si>
  <si>
    <t>Прикладные научные исследования в области национальной экономики</t>
  </si>
  <si>
    <t>1200000000</t>
  </si>
  <si>
    <t>0800000000</t>
  </si>
  <si>
    <t>Обеспечение деятельности подведомственных учреждений культуры</t>
  </si>
  <si>
    <t>0300000000</t>
  </si>
  <si>
    <t>Подпрограмма  "Обеспечение безопасности людей на водных объектах"</t>
  </si>
  <si>
    <t>0200000000</t>
  </si>
  <si>
    <t>Государственная программа Республики Тыва "Комплексное развитие сельских территорий"</t>
  </si>
  <si>
    <t>0600000000</t>
  </si>
  <si>
    <t>2700000000</t>
  </si>
  <si>
    <t>0900000000</t>
  </si>
  <si>
    <t>Оздоровление детей, находящихся на диспансерном наблюдении в медицинских организациях, в условиях санаторно-курортных учреждений</t>
  </si>
  <si>
    <t>1400000000</t>
  </si>
  <si>
    <t>Обеспечение закупки авиационных работ в целях оказания медицинской помощи</t>
  </si>
  <si>
    <t>Региональный проект "Борьба с сердечно-сосудистыми заболеваниями"</t>
  </si>
  <si>
    <t>Обеспечение деятельности  подведомственных учреждений культуры</t>
  </si>
  <si>
    <t xml:space="preserve">Реализация мероприятий регионального проекта "Культурная среда" </t>
  </si>
  <si>
    <t>Реализация мероприятий регионального проекта "Творческие люди"</t>
  </si>
  <si>
    <t>Поддержка сельскохозяйственного производства по отдельным подотраслям растениеводства и животноводства</t>
  </si>
  <si>
    <t>Создание системы поддержки фермеров и развитие сельской кооперации</t>
  </si>
  <si>
    <t>0100000000</t>
  </si>
  <si>
    <t>ОБСЛУЖИВАНИЕ ГОСУДАРСТВЕННОГО (МУНИЦИПАЛЬНОГО) ДОЛГА</t>
  </si>
  <si>
    <t>Обслуживание государственного (муниципального) внутреннего долга</t>
  </si>
  <si>
    <t>0700000000</t>
  </si>
  <si>
    <t>Подпрограмма  "Развитие общего образования"</t>
  </si>
  <si>
    <t>Подпрограмма  "Развитие дополнительного образования детей"</t>
  </si>
  <si>
    <t>Подпрограмма  "Развитие среднего профессионального образования"</t>
  </si>
  <si>
    <t>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(выполнение работ) (РЦРВ)</t>
  </si>
  <si>
    <t>Реализация мероприятий по совершенствованию форм и методов работы по профилактике детского дорожно-транспортного травматизма</t>
  </si>
  <si>
    <t>Государственная программа Республики Тыва "Оказание содействия добровольному переселению в Республику Тыва соотечественников, проживающих за рубежом"</t>
  </si>
  <si>
    <t>0400000000</t>
  </si>
  <si>
    <t>Содержание деятельности центров занятости за счет средств субвенций безработным гражданам  в соответствии с Законом Российской Федерации от 19 апреля 1991 года №1032-1 "О занятости населения в Российской Федерации"</t>
  </si>
  <si>
    <t>012P351210</t>
  </si>
  <si>
    <t>86000R2990</t>
  </si>
  <si>
    <t>Министерство спорта Республики Тыва</t>
  </si>
  <si>
    <t>112P550810</t>
  </si>
  <si>
    <t>Приобретение спортивного оборудования и инвентаря для приведения организаций спортивной подготовки в нормативное состояние</t>
  </si>
  <si>
    <t>Министерство юстиции Республики Тыва</t>
  </si>
  <si>
    <t>Проведение конкурса «Лучшая юридическая команда Республики Тыва» среди юридических команд различных организаций республики</t>
  </si>
  <si>
    <t>Реализация региональной программы по проведению капитального ремонта общего имущества в многоквартирных домах в Республики Тыва</t>
  </si>
  <si>
    <t>Обеспечение мероприятий по капитальному ремонту многоквартирных домов за счет средств республиканского бюджета</t>
  </si>
  <si>
    <t>0500000000</t>
  </si>
  <si>
    <t>Региональный проект "Чистая вода"</t>
  </si>
  <si>
    <t>1 15 00000 00 0000 000</t>
  </si>
  <si>
    <t>1 17 00000 00 0000 000</t>
  </si>
  <si>
    <t>Защита населения и территории от чрезвычайных ситуаций природного и техногенного характера, пожарная безопасность</t>
  </si>
  <si>
    <t>Обновление и сопровождение информационных систем органов исполнительной власти Республики Тыва</t>
  </si>
  <si>
    <t>Осуществление иных мероприятий по переданным полномочиям Российской Федерации</t>
  </si>
  <si>
    <t>Приобретение боевой одежды пожарного для членов ДПО</t>
  </si>
  <si>
    <t>Страхование жизни членов ДПО</t>
  </si>
  <si>
    <t>Приобретение пожарно-технического вооружения для ДПО</t>
  </si>
  <si>
    <t>Изготовление и прокат в телеэфире видеороликов на противопожарную тематику</t>
  </si>
  <si>
    <t>Приобретение оборудования оповещения П-166М  и проведение пусконаладочных работ для подключения экстренных оперативных служб (ЕДДС, ДДС МО)</t>
  </si>
  <si>
    <t>Субсидии юридическим лицам на возмещение затрат по текущему и капитальному ремонтам с целью повышения энергетической эффективности</t>
  </si>
  <si>
    <t>Субсидии юридическим лицам, осуществляющим регулируемые виды деятельности и реализующим мероприятия в области энергосбережения и повышения энергетической эффективности, на возмещение части затрат,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</si>
  <si>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Субсидии на возмещение убытков, связанных с применением государственных регулируемых цен на электрическую энергию, понесенных в процессе выработки и (или) транспортировки энергоресурсов, в том числе вследствие проведения мероприятий в области энергосбережения и повышения энергетической эффективности</t>
  </si>
  <si>
    <t>Приобретение автономных систем электроснабжения</t>
  </si>
  <si>
    <t>Субсидии юридическим лицам на реализацию мероприятий по поставке оборудования, материалов для создания аварийного запаса и повышения энергетической эффективности</t>
  </si>
  <si>
    <t>Субсидии ГАУ РТ "Центр энергосбережения и перспективного развития при Правительстве РТ"</t>
  </si>
  <si>
    <t>Подпрограмма «Социальная защита семьи и детей в Республике Тыва на 2021 – 2023 годы»</t>
  </si>
  <si>
    <t>Социальная поддержка многодетных семей ("Социальный уголь")</t>
  </si>
  <si>
    <t>Региональный проект "Создание благоприятных условий для осуществления деятельности самозанятыми гражданами"</t>
  </si>
  <si>
    <t>Государственная поддержка малого и среднего предпринимательства, а также физических лиц, применяющих специальный налоговый режим "Налог на профессиональный доход"</t>
  </si>
  <si>
    <t>Подпрограмма «Развитие лесного хозяйства Республики Тыва»</t>
  </si>
  <si>
    <t>Увеличение площади лесовосстановления</t>
  </si>
  <si>
    <t>Реализация мероприятий  по развитию институтов гражданского общества Республики Тыва</t>
  </si>
  <si>
    <t>Подпрограмма «Развитие медицинской реабилитации и санаторно­курортного лечения, в том числе детей»</t>
  </si>
  <si>
    <t>Организационные мероприятия по созданию трехуровневой системы оказания наркологической помощи (ГБУЗ РТ Наркодиспансер)</t>
  </si>
  <si>
    <t>Субсидия на закупку оборудования и расходных материалов для неонатального и аудиологического скрининга</t>
  </si>
  <si>
    <t>Региональный проект "Формирование системы мотивации граждан к здоровому образу жизни, включая здоровое питание и отказ от вредных привычек"</t>
  </si>
  <si>
    <t>Подпрограмма "Информационные технологии в здравоохранении"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</si>
  <si>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</si>
  <si>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деятельности подведомственных учреждений общего образования</t>
  </si>
  <si>
    <t>Обеспечение деятельности подведомственных учреждений средне-специального образования</t>
  </si>
  <si>
    <t>Обеспечение деятельности подведомственных учреждений дополнительного образования</t>
  </si>
  <si>
    <t>Реализация мероприятий губернаторского проекта в сфере культуры</t>
  </si>
  <si>
    <t>Организация и проведение мероприятий, направленных на профилактику употребления психоактивных веществ несовершеннолетними</t>
  </si>
  <si>
    <t>Материальное стимулирование деятельности народных дружин и граждан, участвующих в охране общественного порядка, в том числе по охране Государственной границы Российской Федерации</t>
  </si>
  <si>
    <t>Личное страхование народных дружинников на период участия в охране общественного порядка в Республике Тыва</t>
  </si>
  <si>
    <t>Подпрограмма "Развитие отраслей агропромышленного комплекса"</t>
  </si>
  <si>
    <t>Гранты на развитие семейной фермы</t>
  </si>
  <si>
    <t>Гранты на развитие материально-технической базы сельскохозяйственных потребительских кооперативов</t>
  </si>
  <si>
    <t>Государственная поддержка Центра поддержки фермерства и развития сельскохозяйственной кооперации</t>
  </si>
  <si>
    <t>Поддержка отдаленных и труднодоступных хозяйств по заготовке кормов и их транспортировку</t>
  </si>
  <si>
    <t>Проведение работ по уничтожению зарослей дикорастущей конопли</t>
  </si>
  <si>
    <t>Благоустройство сельских территорий</t>
  </si>
  <si>
    <t>Реализация мероприятий по повышению финансовой грамотности жителей Республики Тыва</t>
  </si>
  <si>
    <t>Планирование расходов на обслуживание государственного долга</t>
  </si>
  <si>
    <t>Антитеррористическая безопасность</t>
  </si>
  <si>
    <t>Повышение квалификации гражданских государственных и муниципальных служащих</t>
  </si>
  <si>
    <t>Содержание центра военно-патриотического воспитания молодежи "Авангард"</t>
  </si>
  <si>
    <t>Содержание подведомственного учреждения</t>
  </si>
  <si>
    <t>Мероприятия по предупреждению детской безнадзорности и семейного неблагополучия</t>
  </si>
  <si>
    <t>Подпрограмма «Снижение напряженности на рынке труда»</t>
  </si>
  <si>
    <t>Подпрограмма "Социальная поддержка и обслуживание граждан пожилого возраста и инвалидов в Республике Тыва на 2021 - 2023 годы"</t>
  </si>
  <si>
    <t>Организация мероприятий по оказанию социальной поддержки отдельным категориям граждан</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</si>
  <si>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</si>
  <si>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Расходы на выплату регионального материнского капитала в соответствии с Законом Республики Тыва от 28 октября 2011 г. № 937 ВХ-1 "О мерах социальной поддержки отдельных категорий семей в Республике Тыва"</t>
  </si>
  <si>
    <t>Единовременная выплата при рождении одновременно двух и более детей</t>
  </si>
  <si>
    <t>Субсидии государственному бюджетному учреждению Республики Тыва "Центр государственной кадастровой оценки" на финансовое обеспечение государственного задания на оказание государственных услуг (выполнение работ)</t>
  </si>
  <si>
    <t>Субсидии государственному бюджетному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(ГБПОУ РТ "Училище олимпийского резерва" (техникум)</t>
  </si>
  <si>
    <t>Мероприятия по привлечению населения к занятиям физической культурой и массовым спортом</t>
  </si>
  <si>
    <t>Подпрограмма "Подготовка спортивного резерва в Республике Тыва на 2021 - 2025 годы"</t>
  </si>
  <si>
    <t>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(ГАУ РТ СШ "Субедей")</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</si>
  <si>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</si>
  <si>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Страхование здоровья судей Конституционного суда Республики Тыва, пребывающих в отставке, и членов их семей</t>
  </si>
  <si>
    <t>Обеспечение мероприятий по комплексному развитию систем коммунальной инфраструктуры строящихся объектов (домов)</t>
  </si>
  <si>
    <t>Подпрограмма "Чистая вода на 2019 - 2024 годы"</t>
  </si>
  <si>
    <t>Реализация программ формирования современной городской среды</t>
  </si>
  <si>
    <t>Развитие Ситуационного центра Главы Республики Тыва</t>
  </si>
  <si>
    <t>Обеспечение функционирования региональной инфраструктуры электронного правительства</t>
  </si>
  <si>
    <t>Техническая поддержка и развитие ГИС «Единая система управления кадрами государственной гражданской службы Республики Тыва»</t>
  </si>
  <si>
    <t>Функционирование системы электронного документооборота и видеоконференцсвязи</t>
  </si>
  <si>
    <t>Внедрение информационных систем в деятельность органов исполнительной власти Республики Тыва</t>
  </si>
  <si>
    <t>Непрограммные расходы</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</si>
  <si>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</si>
  <si>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</si>
  <si>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</si>
  <si>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</si>
  <si>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1 03 02232 01 0000 110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</si>
  <si>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</si>
  <si>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</si>
  <si>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</si>
  <si>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</si>
  <si>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</si>
  <si>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</si>
  <si>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</si>
  <si>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1 05 06000 01 0000 110</t>
  </si>
  <si>
    <t>Налог на профессиональный доход</t>
  </si>
  <si>
    <t>Безвозмездные поступления от других бюджетов бюджетной системы Российской Федерации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</si>
  <si>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</si>
  <si>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</si>
  <si>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</si>
  <si>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</si>
  <si>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</si>
  <si>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</si>
  <si>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</si>
  <si>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</si>
  <si>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</si>
  <si>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</si>
  <si>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</si>
  <si>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</si>
  <si>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</si>
  <si>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</si>
  <si>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</si>
  <si>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</si>
  <si>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</si>
  <si>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</si>
  <si>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</si>
  <si>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</si>
  <si>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</si>
  <si>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</si>
  <si>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</si>
  <si>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</si>
  <si>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</si>
  <si>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</si>
  <si>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2 02 25 007 02 0000 150</t>
  </si>
  <si>
    <t>2 02 25 028 02 0000 150</t>
  </si>
  <si>
    <t>2 02 25 065 02 0000 150</t>
  </si>
  <si>
    <t>2 02 25 081 02 0000 150</t>
  </si>
  <si>
    <t>2 02 25 082 02 0000 150</t>
  </si>
  <si>
    <t>2 02 25 084 02 0000 150</t>
  </si>
  <si>
    <t>2 02 25 086 02 0000 150</t>
  </si>
  <si>
    <t>2 02 25 114 02 0000 150</t>
  </si>
  <si>
    <t>2 02 25 138 02 0000 150</t>
  </si>
  <si>
    <t>2 02 25 201 02 0000 150</t>
  </si>
  <si>
    <t>2 02 25 202 02 0000 150</t>
  </si>
  <si>
    <t>2 02 25 229 02 0000 150</t>
  </si>
  <si>
    <t>2 02 25 243 02 0000 150</t>
  </si>
  <si>
    <t>2 02 25 256 02 0000 150</t>
  </si>
  <si>
    <t>2 02 25 281 02 0000 150</t>
  </si>
  <si>
    <t>2 02 25 299 02 0000 150</t>
  </si>
  <si>
    <t>2 02 25 304 02 0000 150</t>
  </si>
  <si>
    <t>2 02 25 305 02 0000 150</t>
  </si>
  <si>
    <t>2 02 25 365 02 0000 150</t>
  </si>
  <si>
    <t>2 02 25 394 02 0000 150</t>
  </si>
  <si>
    <t>2 02 25 402 02 0000 150</t>
  </si>
  <si>
    <t>2 02 25 404 02 0000 150</t>
  </si>
  <si>
    <t>2 02 25 462 02 0000 150</t>
  </si>
  <si>
    <t>2 02 25 466 02 0000 150</t>
  </si>
  <si>
    <t>2 02 25 467 02 0000 150</t>
  </si>
  <si>
    <t>2 02 25 480 02 0000 150</t>
  </si>
  <si>
    <t>2 02 25 490 02 0000 150</t>
  </si>
  <si>
    <t>2 02 25 497 02 0000 150</t>
  </si>
  <si>
    <t>2 02 25 513 02 0000 150</t>
  </si>
  <si>
    <t>2 02 25 517 02 0000 150</t>
  </si>
  <si>
    <t>2 02 25 519 02 0000 150</t>
  </si>
  <si>
    <t>2 02 25 527 02 0000 150</t>
  </si>
  <si>
    <t>2 02 25 554 02 0000 150</t>
  </si>
  <si>
    <t>2 02 25 555 02 0000 150</t>
  </si>
  <si>
    <t>2 02 25 576 02 0000 150</t>
  </si>
  <si>
    <t>2 02 25 586 02 0000 150</t>
  </si>
  <si>
    <t>2 02 25 599 02 0000 150</t>
  </si>
  <si>
    <t>2 02 25 750 02 0000 150</t>
  </si>
  <si>
    <t>2 02 27 121 02 0000 150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</si>
  <si>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</si>
  <si>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мер пожарной безопасности и тушение лесных пожаров</t>
  </si>
  <si>
    <t>2 02 35 118 02 0000 150</t>
  </si>
  <si>
    <t>2 02 35 120 02 0000 150</t>
  </si>
  <si>
    <t>2 02 35 128 02 0000 150</t>
  </si>
  <si>
    <t>2 02 35 129 02 0000 150</t>
  </si>
  <si>
    <t>2 02 35 135 02 0000 150</t>
  </si>
  <si>
    <t>2 02 35 176 02 0000 150</t>
  </si>
  <si>
    <t>2 02 35 220 02 0000 150</t>
  </si>
  <si>
    <t>2 02 35 240 02 0000 150</t>
  </si>
  <si>
    <t>2 02 35 250 02 0000 150</t>
  </si>
  <si>
    <t>2 02 35 290 02 0000 150</t>
  </si>
  <si>
    <t>2 02 35 345 02 0000 150</t>
  </si>
  <si>
    <t>2 02 35 429 02 0000 150</t>
  </si>
  <si>
    <t>2 02 35 432 02 0000 150</t>
  </si>
  <si>
    <t>2 02 35 460 02 0000 150</t>
  </si>
  <si>
    <t>2 02 35 900 02 0000 150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</si>
  <si>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</si>
  <si>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2 02 45 141 02 0000 150</t>
  </si>
  <si>
    <t>2 02 45 142 02 0000 150</t>
  </si>
  <si>
    <t>2 02 45 161 02 0000 150</t>
  </si>
  <si>
    <t>2 02 45 216 02 0000 150</t>
  </si>
  <si>
    <t>2 02 45 303 02 0000 150</t>
  </si>
  <si>
    <t>2 02 45 363 02 0000 150</t>
  </si>
  <si>
    <t>2 02 45 468 02 0000 150</t>
  </si>
  <si>
    <t>2 18 60 010 02 0000 150</t>
  </si>
  <si>
    <t>2 19 25 302 02 0000 150</t>
  </si>
  <si>
    <t>2 19 25 404 02 0000 150</t>
  </si>
  <si>
    <t>10</t>
  </si>
  <si>
    <t>11</t>
  </si>
  <si>
    <t>12</t>
  </si>
  <si>
    <t>13</t>
  </si>
  <si>
    <t>14</t>
  </si>
  <si>
    <t>Государственный комитет по охране объектов животного мира Республики Тыва</t>
  </si>
  <si>
    <t>Проведение мероприятий по добровольной сдаче огнестрельного оружия, боеприпасов, взрывчатых веществ и взрывных устройств, незаконно хранящихся у населения</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</si>
  <si>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</si>
  <si>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Осуществление переданных полномочий Российской Федерации в области охраны и использования охотничьих ресурсов</t>
  </si>
  <si>
    <t>Осуществление переданных полномочий Российской Федерации в отношении объектов культурного наследия</t>
  </si>
  <si>
    <t>Осуществление переданных полномочий Российской Федерации в сфере охраны здоровья</t>
  </si>
  <si>
    <t>Реализация мероприятий в области фундаментальных исследований</t>
  </si>
  <si>
    <t>Обеспечение деятельности сенаторов Российской Федерации и их помощников в субъектах Российской Федерации</t>
  </si>
  <si>
    <t>Компенсация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</si>
  <si>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местным бюджетам на приобретение котельно-печного топлива для казенных, бюджетных и автономных учреждений, расположенных в труднодоступных местностях с ограниченными сроками завоза грузов</t>
  </si>
  <si>
    <t>Министерство экономического развития и промышленности Республики Тыва</t>
  </si>
  <si>
    <t>Реализация мероприятий международного, межрегионального сотрудничества и внешнеэкономической деятельности</t>
  </si>
  <si>
    <t>Субсидии на содержание некоммерческих организаций</t>
  </si>
  <si>
    <t>Государственная поддержка промышленности и инвестиционной политики</t>
  </si>
  <si>
    <t>Подпрограмма "Реализация национального проекта "Малое и среднее предпринимательство и поддержка индивидуальной предпринимательской инициативы" на территории Республики Тыва на 2022 - 2024 годы</t>
  </si>
  <si>
    <t>352I200000</t>
  </si>
  <si>
    <t>352I255270</t>
  </si>
  <si>
    <t>352I400000</t>
  </si>
  <si>
    <t>352I455270</t>
  </si>
  <si>
    <t>352I500000</t>
  </si>
  <si>
    <t>352I555270</t>
  </si>
  <si>
    <t>Региональный проект "Адресная поддержка повышения производительности труда на предприятиях"</t>
  </si>
  <si>
    <t>Подпрограмма  "Транспорт на 2017 - 2024 годы"</t>
  </si>
  <si>
    <t>Реализация мероприятий по капитальному ремонт автомобильных дорог и сооружений на них</t>
  </si>
  <si>
    <t>Реализация мероприятий по ремонту автомобильных дорог и сооружений на них</t>
  </si>
  <si>
    <t>Реализация мероприятий по транспортной безопасности</t>
  </si>
  <si>
    <t>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t>
  </si>
  <si>
    <t>Мероприятия по строительному контролю и авторскому надзору по строительству, реконструкции, капитальному ремонту и ремонту автомобильных дорог и сооружений на них</t>
  </si>
  <si>
    <t>Министерство лесного хозяйства и природопользования Республики Тыва</t>
  </si>
  <si>
    <t>Реализация государственных программ субъектов Российской Федерации в области использования и охраны водных объектов</t>
  </si>
  <si>
    <t>Осуществление мер пожарной безопасности и тушение лесных пожаров</t>
  </si>
  <si>
    <t>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t>
  </si>
  <si>
    <t>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</si>
  <si>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Региональный проект "Развитие системы оказания первичной медико-санитарной помощи"</t>
  </si>
  <si>
    <t>Централизованные расходы на текущий и капитальный ремонт, приобретение строительных материалов учреждений здравоохранения</t>
  </si>
  <si>
    <t>Лекарственное обеспечение для лечения пациентов с хроническими вирусными гепатитами</t>
  </si>
  <si>
    <t>Обеспечение лекарственными препаратами больных туберкулезом</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</si>
  <si>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</si>
  <si>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</si>
  <si>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Реализация региональных проектов модернизации первичного звена здравоохранения</t>
  </si>
  <si>
    <t>Выплаты Государственной премии Республики Тыва в области здравоохранения «Доброе сердце» - «Буянныг чурек»</t>
  </si>
  <si>
    <t>Региональный проект "Обеспечение качественно нового уровня развития инфраструктуры культуры («Культурная среда»)"</t>
  </si>
  <si>
    <t>Создание модельных муниципальных библиотек</t>
  </si>
  <si>
    <t>Субсидии из республиканского бюджета Республики Тыва бюджетам муниципальных образований Республики Тыва на реализацию губернаторского проекта "Сорунза" ("Притяжение")</t>
  </si>
  <si>
    <t xml:space="preserve">Региональный проект "Создание условий для реализации творческого потенциала нации («Творческие люди»)" </t>
  </si>
  <si>
    <t>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</si>
  <si>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Осуществление переданных полномочий Российской Федерации в области организации, регулирования и охраны водных биологических ресурсов</t>
  </si>
  <si>
    <t>Расходы на реализацию мероприятий по внедрению централизованного учета в Республике Тыва</t>
  </si>
  <si>
    <t>Обеспечение деятельности межотраслевой централизованной бухгалтерии</t>
  </si>
  <si>
    <t>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t>
  </si>
  <si>
    <t>Субвенции местным бюджетам на осуществление государственных полномочий по созданию, организации и обеспечению деятельности административных комиссий</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</si>
  <si>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организации предоставления гражданам субсидий на оплату жилых помещений и коммунальных услуг</t>
  </si>
  <si>
    <t>Субвенции местным бюджетам на осуществление полномочий Республики Тыва, переданных органам местного самоуправления Республики Тыва, в соответствии со статьей 1 Закона Республики Тыва от 28 декабря 2005 года №1554 ВХ-1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</si>
  <si>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Субсидии местным бюджетам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</si>
  <si>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Министерство жилищно-коммунального хозяйства Республики Тыва</t>
  </si>
  <si>
    <t>Приобретение специализированной техники для угольных складов</t>
  </si>
  <si>
    <t>Строительство и обустройство угольных складов</t>
  </si>
  <si>
    <t>Субсидии местным бюджетам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</si>
  <si>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Министерство образования Республики Тыва</t>
  </si>
  <si>
    <t>Капитальный ремонт объектов республиканской собственности социальной сферы</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</si>
  <si>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t>
  </si>
  <si>
    <t>Субсидии местным бюджетам на содержание детей чабанов в образовательных организациях</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</si>
  <si>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 (учебные расходы)</t>
  </si>
  <si>
    <t>Реализация мероприятий по модернизации школьных систем образования</t>
  </si>
  <si>
    <t>Субвенции местным бюджетам на финансовое обеспечение мероприятий по проведению оздоровительной кампании детей</t>
  </si>
  <si>
    <t>Единовременные выплаты учителям</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</si>
  <si>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</si>
  <si>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t>
  </si>
  <si>
    <t>Осуществление переданных полномочий Российской Федерации в сфере образования</t>
  </si>
  <si>
    <t>Субвенции местным бюджетам на предоставление льгот сельским специалистам по жилищно-коммунальным услугам</t>
  </si>
  <si>
    <t>Субвенции местным бюджетам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</si>
  <si>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Мероприятия по трудоустройству инвалидов молодого возраста</t>
  </si>
  <si>
    <t>Выплата региональных социальных доплат к пенсии</t>
  </si>
  <si>
    <t>86000R0070</t>
  </si>
  <si>
    <t>Субвенции местным бюджетам на оплату жилищно-коммунальных услуг отдельным категориям граждан</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</si>
  <si>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по предоставлению гражданам субсидий на оплату жилых помещений и коммунальных услуг</t>
  </si>
  <si>
    <t>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ветеранов труда и тружеников тыла</t>
  </si>
  <si>
    <t>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реабилитированных лиц и лиц, признанных пострадавшими от политических репрессий</t>
  </si>
  <si>
    <t>Субвенции местным бюджетам на обеспечение равной доступности услуг общественного транспорта для отдельных категорий граждан</t>
  </si>
  <si>
    <t>Субвенции местным бюджетам на реализацию Закона Республики Тыва "О погребении и похоронном деле в Республике Тыва"</t>
  </si>
  <si>
    <t>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осуществления назначения и выплаты ежемесячного пособия на ребенка</t>
  </si>
  <si>
    <t>Реализация мероприятий по развитию молодежного предпринимательства</t>
  </si>
  <si>
    <t>Реализация мероприятий в области молодежной политики</t>
  </si>
  <si>
    <t>Создание объектов спортивной инфраструктуры</t>
  </si>
  <si>
    <t>Строительство спортивного зала ангарного типа в муниципальных образованиях Республики Тыва</t>
  </si>
  <si>
    <t>Осуществление переданных полномочий Российской Федерации на государственную регистрацию актов гражданского состояния</t>
  </si>
  <si>
    <t>Проведение конкурсов и конференций ко Дню Конституции РФ, Конституции РТ, Дню юриста</t>
  </si>
  <si>
    <t>Министерство строительства Республики Тыва</t>
  </si>
  <si>
    <t>Расходы по территориальному планированию Республики Тыва</t>
  </si>
  <si>
    <t>Подпрограмма "Развитие промышленности строительных материалов и внедрения композитных материалов"</t>
  </si>
  <si>
    <t>Расходы на проектные работы по объектам капитального строительства</t>
  </si>
  <si>
    <t>Финансовое обеспечение реализации инфраструктурного проекта «Комплексная застройка микрорайона Спутник, 3 и 4 кварталы, г. Кызыл Республики Тыва»</t>
  </si>
  <si>
    <t>Финансовое обеспечение реализации инфраструктурного проекта «Комплексная застройка микрорайона Монгун, г. Кызыл Республики Тыва»</t>
  </si>
  <si>
    <t>Финансовое обеспечение реализации инфраструктурного проекта «Комплексная застройка микрорайона на территории западнее от ул. Полигонная, д. 2, г. Кызыл Республики Тыва»</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</si>
  <si>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</si>
  <si>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</si>
  <si>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Развитие сети учреждений культурно-досугового типа</t>
  </si>
  <si>
    <t>Мероприятия по профилактике алкоголизма и наркомании</t>
  </si>
  <si>
    <t>Министерство цифрового развития Республики Тыва</t>
  </si>
  <si>
    <t>Поддержка региональных проектов в сфере информационных технологий</t>
  </si>
  <si>
    <t>Грантовая поддержка проектов в сфере ИТ-технологий в Республике Тыва</t>
  </si>
  <si>
    <t>1000000000</t>
  </si>
  <si>
    <t>1100000000</t>
  </si>
  <si>
    <t>1300000000</t>
  </si>
  <si>
    <t>1500000000</t>
  </si>
  <si>
    <t>1600000000</t>
  </si>
  <si>
    <t>1700000000</t>
  </si>
  <si>
    <t>1800000000</t>
  </si>
  <si>
    <t>1900000000</t>
  </si>
  <si>
    <t>2000000000</t>
  </si>
  <si>
    <t>2200000000</t>
  </si>
  <si>
    <t>2300000000</t>
  </si>
  <si>
    <t>2400000000</t>
  </si>
  <si>
    <t>2500000000</t>
  </si>
  <si>
    <t>2600000000</t>
  </si>
  <si>
    <t>2800000000</t>
  </si>
  <si>
    <t>2900000000</t>
  </si>
  <si>
    <t>3100000000</t>
  </si>
  <si>
    <t>3200000000</t>
  </si>
  <si>
    <t>3300000000</t>
  </si>
  <si>
    <t>3400000000</t>
  </si>
  <si>
    <t>3500000000</t>
  </si>
  <si>
    <t>Строительство общеобразовательной школы на 616 мест в с. Балгазын Тандинского кожууна</t>
  </si>
  <si>
    <t>Строительство общеобразовательной школы на 825 мест по ул. Кечил-оола, д. 73 г. Кызыл</t>
  </si>
  <si>
    <t>Льготная ипотека</t>
  </si>
  <si>
    <t>Переселение граждан из аварийного жилищного фонда</t>
  </si>
  <si>
    <t>Капитальный ремонт общего имущества многоквартирных домов республики</t>
  </si>
  <si>
    <t>Капитальный ремонт учреждений социальной сферы республиканской и муниципальной собственности</t>
  </si>
  <si>
    <t>1 11 02100 00 0000 120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</si>
  <si>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</si>
  <si>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1 14 00000 00 0000 000</t>
  </si>
  <si>
    <t>ДОХОДЫ ОТ ПРОДАЖИ МАТЕРИАЛЬНЫХ И НЕМАТЕРИАЛЬНЫХ АКТИВОВ</t>
  </si>
  <si>
    <t>1 18 00000 00 0000 000</t>
  </si>
  <si>
    <t>ПОСТУПЛЕНИЯ (ПЕРЕЧИСЛЕНИЯ) ПО УРЕГУЛИРОВАНИЮ РАСЧЕТОВ МЕЖДУ БЮДЖЕТАМИ БЮДЖЕТНОЙ СИСТЕМЫ РОССИЙСКОЙ ФЕДЕРАЦИИ</t>
  </si>
  <si>
    <t>Субсидии бюджетам бюджетной системы Российской Федерации (межбюджетные субсидии)</t>
  </si>
  <si>
    <t>Дотации бюджетам бюджетной системы Российской Федерации</t>
  </si>
  <si>
    <t>Субвенции бюджетам бюджетной системы Российской Федерации</t>
  </si>
  <si>
    <t>Обеспечение жилыми помещениями детей-сирот и детей, оставшихся без попечения родителей</t>
  </si>
  <si>
    <t>Капитальный ремонт защитной дамбы на р. Чадана у г. Чадан Дзун-Хемчикского кожууна</t>
  </si>
  <si>
    <t>Строительство общеобразовательной школы на 825 мест в микрорайоне Вавилинский затон г. Кызыл</t>
  </si>
  <si>
    <t>Строительство общеобразовательной школы на 825 мест в пгт. Каа-Хем Кызылского кожууна</t>
  </si>
  <si>
    <t>Строительство общеобразовательной школы на 825 мест в с. Бай-Хаак Тандинского кожууна</t>
  </si>
  <si>
    <t>Строительство общеобразовательной школы на 825 мест в микрорайоне Спутник, 3-4 кварталы г. Кызыл</t>
  </si>
  <si>
    <t>Строительство общеобразовательной школы на 616 мест в г. Чадан Дзун-Хемчикского кожууна</t>
  </si>
  <si>
    <t>Строительство общеобразовательной школы на 176 мест в с. Кызыл-Хая Монгун-Тайгинского кожууна</t>
  </si>
  <si>
    <t>Реконструкция детской школы искусств в с. Сарыг-Сеп Каа-Хемского кожууна</t>
  </si>
  <si>
    <t>Развитие культуры и искусства на 2021- 2025 годы</t>
  </si>
  <si>
    <t>Проектирование и строительство Республиканской детской больницы в г. Кызыл</t>
  </si>
  <si>
    <t>Обеспечение жильем молодых семей</t>
  </si>
  <si>
    <t>Республиканская адресная программа по переселению граждан из многоквартирных домов, признанных в установленном порядке до 1 января 2017 г. аварийными и подлежащими сносу или реконструкции в связи с физическим износом в процессе их эксплуатации в Республике Тыва, на 2019 - 2025 годы</t>
  </si>
  <si>
    <t xml:space="preserve">Строительство жилья, предоставляемого по договору найма жилого помещения </t>
  </si>
  <si>
    <t>Современный облик сельских территорий</t>
  </si>
  <si>
    <t>Гражданская оборона</t>
  </si>
  <si>
    <t>Республиканская адресная программа по переселению граждан из многоквартирных домов, признанных в установленном порядке до 1 января 2017 г. аварийными и подлежащими сносу или реконструкции в связи с физическим износом в процессе их эксплуатации в Республике Тыва, на 2019-2025 годы</t>
  </si>
  <si>
    <t>Государственная программа Республики Тыва "Развитие малого и среднего предпринимательства в Республике Тыва"</t>
  </si>
  <si>
    <t>3600000000</t>
  </si>
  <si>
    <t>3700000000</t>
  </si>
  <si>
    <t>Компенсация расходов на оплату стоимости проезда и провоза багажа к месту использования отпуска и обратно</t>
  </si>
  <si>
    <t>Расходы на обеспечение деятельности (оказание услуг) государственных учреждений в рамках мероприятий по охране объектов растительного и животного мира и среды их обитания</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</si>
  <si>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(ТИГПИ)</t>
  </si>
  <si>
    <t>Формирование государственного материального резерва</t>
  </si>
  <si>
    <t>Обеспечение деятельности единой службы заказчика</t>
  </si>
  <si>
    <t>Разработка топливно-энергетического баланса Республики Тыва</t>
  </si>
  <si>
    <t>Улучшение жилищных условий граждан, проживающих на сельских территориях</t>
  </si>
  <si>
    <t>Агентство по внешнеэкономическим связям  Республики Тыва</t>
  </si>
  <si>
    <t>Реализация мероприятий по строительству автомобильных дорог и сооружений на них</t>
  </si>
  <si>
    <t>Приведение в нормативное состояние автомобильных дорог и искусственных дорожных сооружений</t>
  </si>
  <si>
    <t>Субсидии бюджетным учреждениям здравоохранения на оказание паллиативной медицинской помощи в  условиях круглосуточного стационара</t>
  </si>
  <si>
    <t>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</si>
  <si>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бюджетным учреждениям здравоохранения на оказание медицинской помощи в амбулаторных условиях</t>
  </si>
  <si>
    <t>Субсидии подведомственным учреждениям здравоохранения (ГАУЗ РТ санаторий профилакторий Серебрянка)</t>
  </si>
  <si>
    <t>Централизованные расходы на увеличение стоимости основных средств</t>
  </si>
  <si>
    <t>Расходы на развитие паллиативной медицинской помощи</t>
  </si>
  <si>
    <t>Реализация мероприятий по предупреждению и борьбе с социально значимыми инфекционными заболеваниями</t>
  </si>
  <si>
    <t>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</si>
  <si>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Переоснащение медицинских организаций, оказывающих медицинскую помощь больным с онкологическими заболеваниями</t>
  </si>
  <si>
    <t>Реализация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</si>
  <si>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</si>
  <si>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Реализация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</si>
  <si>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 - 2022"</t>
  </si>
  <si>
    <t>Непрограммное направление в области здравоохранения</t>
  </si>
  <si>
    <t>Обеспечение деятельности централизованной бухгалтерии (здравоохранение)</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</si>
  <si>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 за счет субвенций</t>
  </si>
  <si>
    <t>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</si>
  <si>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за счет субвенций</t>
  </si>
  <si>
    <t>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среднего профессионального образования</t>
  </si>
  <si>
    <t>Министерство культуры Республики Тыва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</si>
  <si>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</si>
  <si>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Техническое оснащение региональных и муниципальных музеев</t>
  </si>
  <si>
    <t>Обеспечение деятельности централизованной бухгалтерии (культура)</t>
  </si>
  <si>
    <t xml:space="preserve">Поддержка элитного семеноводства </t>
  </si>
  <si>
    <t>Субсидии сельскохозяйственным товаропроизводителям на финансовое обеспечение части затрат на 1 га посевной площади сельскохозяйственных культур</t>
  </si>
  <si>
    <t>Субсидии на содержание маточного поголовья овец и коз</t>
  </si>
  <si>
    <t>Субсидии на развитие северного оленеводства</t>
  </si>
  <si>
    <t>Субсидии на финансовое обеспечение части затрат (без учета налога на добавленную стоимость) на производство и реализацию грубой и полугрубой овечьей шерсти</t>
  </si>
  <si>
    <t>Субсидии на обеспечение животноводческих стоянок водоснабжением</t>
  </si>
  <si>
    <t>Стимулирование увеличения производства картофеля и овощей</t>
  </si>
  <si>
    <t>Развитие молочного и мясного скотоводства и переработки сельскохозяйственной продукции в Республике Тыва, в том числе: создание не менее 3 ферм; увеличение мощности действующих молочно-товарных ферм на территории Республики Тыва за счет их реконструкции и модернизации (ИПСЭР)</t>
  </si>
  <si>
    <t>Улучшение материально-технической базы агропромышленного комплекса (ИПСЭР)</t>
  </si>
  <si>
    <t>Подготовка проектов межевания земельных участков и на проведение кадастровых работ</t>
  </si>
  <si>
    <t>Региональный проект "Экспорт продукции агропромышленного комплекса"</t>
  </si>
  <si>
    <t>Реализация мероприятий в области мелиорации земель сельскохозяйственного назначения</t>
  </si>
  <si>
    <t xml:space="preserve">Организация мероприятий, направленных на поддержку сельского хозяйства </t>
  </si>
  <si>
    <t>Развитие сельского туризма</t>
  </si>
  <si>
    <t>Осуществление первичного воинского учета органами местного самоуправления поселений, муниципальных и городских округов за счет субвенций</t>
  </si>
  <si>
    <t>Организация деятельности по благоустройству, озеленению и чистоте среди муниципальных образований Республики Тыва (проект "Чистый город, чистое село")</t>
  </si>
  <si>
    <t>Подпрограмма «Снабжение населения Республики Тыва чистой водопроводной водой на 2018 - 2025 годы»</t>
  </si>
  <si>
    <t>Субсидии местным бюджетам на реконструкцию и строительство локальных систем водоснабжения</t>
  </si>
  <si>
    <t>Иные межбюджетные трансферты местным бюджетам за лучшую организацию деятельности по благоустройству, озеленению и чистоте</t>
  </si>
  <si>
    <t>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</si>
  <si>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</si>
  <si>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</si>
  <si>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</si>
  <si>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</si>
  <si>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Организация отдыха и оздоровления детей в оздоровительных организациях и обеспечение проезда к местонахождению организаций отдыха и обратно</t>
  </si>
  <si>
    <t>Субсидии местным бюджетам на софинансирование расходов по содержанию имущества образовательных учреждений</t>
  </si>
  <si>
    <t>Реализация мероприятий по созданию условий для функционирования тувинского языка как государственного языка</t>
  </si>
  <si>
    <t>Субсидии на компенсацию части родительской платы учреждениям, реализующим общеобразовательную программу в сфере дошкольного образования</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</si>
  <si>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</si>
  <si>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042P200000</t>
  </si>
  <si>
    <t>Реализация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</si>
  <si>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042P253000</t>
  </si>
  <si>
    <t>Обеспечение деятельности центра занятости населения</t>
  </si>
  <si>
    <t>Расходы на обеспечение деятельности (оказание услуг) государственных учреждений социальной политики (ЦМАРО)</t>
  </si>
  <si>
    <t>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t>
  </si>
  <si>
    <t>Обеспечение деятельности централизованной бухгалтерии (социальная политика)</t>
  </si>
  <si>
    <t>Обеспечение расходных обязательств, связанных с реализацией федеральной целевой программы "Увековечение памяти погибших при защите Отечества на 2019 - 2024 годы"</t>
  </si>
  <si>
    <t>СЛУЖБА ВЕТЕРИНАРИИ РЕСПУБЛИКИ ТЫВА</t>
  </si>
  <si>
    <t>АГЕНТСТВО ПО ТУРИЗМУ РЕСПУБЛИКИ ТЫВА</t>
  </si>
  <si>
    <t>Обеспечение деятельности (оказание услуг) подведомственных учреждений туризма</t>
  </si>
  <si>
    <t>Создание и развитие проектов в сфере туризма, в том числе создание туристского комплекса «Тайга» (ИПСЭР)</t>
  </si>
  <si>
    <t>Региональный проект "Развитие туристической инфраструктуры"</t>
  </si>
  <si>
    <t>Обеспечение поддержки реализации общественных инициатив, направленных на развитие туристической инфраструктуры</t>
  </si>
  <si>
    <t>Создание (реконструкция)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</si>
  <si>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 счет субвенций</t>
  </si>
  <si>
    <t xml:space="preserve">Организация обучающих семинаров-совещаний с главами местных администраций поселений и муниципальных районов, руководителями муниципальных образований по вопросам реализации переданных государственных полномочий Республики Тыва </t>
  </si>
  <si>
    <t>Создание и транслирование социальных роликов по правовой тематике в средствах массовой информации, на рекламных щитах</t>
  </si>
  <si>
    <t>Организация производства строительных материалов (ИПСЭР)</t>
  </si>
  <si>
    <t>Расходы на капитальный ремонт скульптурных композиций</t>
  </si>
  <si>
    <t>Стимулирование программ развития жилищного строительства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</si>
  <si>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</si>
  <si>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</si>
  <si>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Обеспечение функционирования Главы Республики Тыва и его заместителей, Аппарата Правительства Республики Тыва</t>
  </si>
  <si>
    <t>Субсидии местным бюджетам на оплату услуг доступа к сети "Интернет" социально значимых объектов</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</si>
  <si>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</si>
  <si>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</si>
  <si>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</si>
  <si>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</si>
  <si>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</si>
  <si>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</si>
  <si>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</si>
  <si>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</si>
  <si>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</si>
  <si>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</si>
  <si>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</si>
  <si>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</si>
  <si>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</si>
  <si>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</si>
  <si>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</si>
  <si>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</si>
  <si>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</si>
  <si>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2 02 25 014 02 0000 150</t>
  </si>
  <si>
    <t>2 02 25 021 02 0000 150</t>
  </si>
  <si>
    <t>2 02 25 098 02 0000 150</t>
  </si>
  <si>
    <t>2 02 25 171 02 0000 150</t>
  </si>
  <si>
    <t>2 02 25 172 02 0000 150</t>
  </si>
  <si>
    <t>2 02 25 179 02 0000 150</t>
  </si>
  <si>
    <t>2 02 25 385 02 0000 150</t>
  </si>
  <si>
    <t>2 02 25 518 02 0000 150</t>
  </si>
  <si>
    <t>2 02 25 568 02 0000 150</t>
  </si>
  <si>
    <t>2 02 25 590 02 0000 150</t>
  </si>
  <si>
    <t>2 02 25 752 02 0000 150</t>
  </si>
  <si>
    <t>2 02 25 755 02 0000 150</t>
  </si>
  <si>
    <t>2 02 27 139 02 0000 150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</si>
  <si>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</si>
  <si>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</si>
  <si>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</si>
  <si>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Предоставление негосударственными организациями грантов для получателей средств бюджетов субъектов Российской Федерации</t>
  </si>
  <si>
    <t>2 04 00000 00 0000 000</t>
  </si>
  <si>
    <t>БЕЗВОЗМЕЗДНЫЕ ПОСТУПЛЕНИЯ ОТ НЕГОСУДАРСТВЕННЫХ ОРГАНИЗАЦИЙ</t>
  </si>
  <si>
    <t>2 04 02 010 02 0000 150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</si>
  <si>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</si>
  <si>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образований</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</si>
  <si>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</si>
  <si>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</si>
  <si>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</si>
  <si>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2 18 33 144 02 0000 150</t>
  </si>
  <si>
    <t>2 18 35 084 02 0000 150</t>
  </si>
  <si>
    <t>2 18 35 302 02 0000 150</t>
  </si>
  <si>
    <t>2 18 35 573 02 0000 150</t>
  </si>
  <si>
    <t>2 19 35 573 02 0000 150</t>
  </si>
  <si>
    <t>1 11 03000 00 0000 120</t>
  </si>
  <si>
    <t>Проценты, полученные от предоставления бюджетных кредитов внутри страны</t>
  </si>
  <si>
    <t>Государственная программа Республики Тыва «Обеспечение общественного порядка и противодействие преступности в Республике Тыва на 2024-2030 годы»</t>
  </si>
  <si>
    <t>Ведомственный проект «Профилактика преступлений, совершенных с применением огнестрельного оружия»</t>
  </si>
  <si>
    <t>Государственная программа «Воспроизводство и использование природных ресурсов Республики Тыва»</t>
  </si>
  <si>
    <t>Комплекс процессных мероприятий  «Обеспечение защиты населения и объектов экономики от негативного воздействия вод на территории Республики Тыва»</t>
  </si>
  <si>
    <t>Комплекс процессных мероприятий  «Охрана и воспроизводство объектов животного мира в Республике Тыва»</t>
  </si>
  <si>
    <t>Приобретение служебного оружия, средств связи и навигации, программного обеспечения, слежения и фиксации доказательств</t>
  </si>
  <si>
    <t xml:space="preserve">Техническое оснащение инспекторского состава </t>
  </si>
  <si>
    <t>Государственная программа Республики Тыва "Развитие информационного общества и средств массовой информации в Республике Тыва"</t>
  </si>
  <si>
    <t>Подпрограмма "Развитие средств массовой информации, книгоиздания и полиграфии в Республике Тыва на 2014 - 2020 годы"</t>
  </si>
  <si>
    <t>Ведомственный проект «Цифровое государственное управление»</t>
  </si>
  <si>
    <t>Государственная программа Республики Тыва  «Защита населения и территорий от чрезвычайных ситуаций природного и техногенного характера на территории Республики Тыва»</t>
  </si>
  <si>
    <t>Ведомственный проект «Развитие и модернизация системы оповещения населения Республики Тыва»</t>
  </si>
  <si>
    <t>Подпрограмма  "Снижение рисков и смягчение последствий чрезвычайных ситуаций природного и техногенного характера на территории Республики Тыва"</t>
  </si>
  <si>
    <t>Комплекс процессных мероприятий «Система обеспечения вызова экстренных оперативных служб через единый номер «112» в Республике Тыва»</t>
  </si>
  <si>
    <t>Развитие и модернизация системы обеспечения вызова экстренных оперативных служб по единому номеру "112" Республики Тыва</t>
  </si>
  <si>
    <t>Комплекс процессных мероприятий  «Пожарная безопасность в Республике Тыва»</t>
  </si>
  <si>
    <t xml:space="preserve">Расходы на обеспечение мероприятий по мобилизационной подготовке органов государственной власти </t>
  </si>
  <si>
    <t>Непрограммное направление по другим вопросам в области централизации закупок</t>
  </si>
  <si>
    <t>Финансовое обеспечение консолидированных закупок для нужд главных распорядителей бюджетных средств и подведомственных им казенных учреждений</t>
  </si>
  <si>
    <t>Государственная программа Республики Тыва «Энергоэффективность и развитие энергетики в Республике Тыва»</t>
  </si>
  <si>
    <t>Комплекс процессных мероприятий  «Энергосбережение и повышение энергетической эффективности в Республике Тыва»</t>
  </si>
  <si>
    <t>19502R2730</t>
  </si>
  <si>
    <t>Подпрограмма «Газификация жилищно-коммунального хозяйства, промышленных и иных организаций Республики Тыва на 2019-2025 годы»</t>
  </si>
  <si>
    <t>Ведомственный проект «Развитие зарядной инфраструктуры для электромобилей»</t>
  </si>
  <si>
    <t>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t>
  </si>
  <si>
    <t>19402R7661</t>
  </si>
  <si>
    <t>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t>
  </si>
  <si>
    <t>19402R7662</t>
  </si>
  <si>
    <t>Государственная программа Республики Тыва «Социальная поддержка граждан в Республике Тыва»</t>
  </si>
  <si>
    <t>Региональный проект «Финансовая поддержка семей при рождении детей»</t>
  </si>
  <si>
    <t>012P100000</t>
  </si>
  <si>
    <t>012P189092</t>
  </si>
  <si>
    <t>Государственная программа Республики Тыва «Развитие внешнеэкономической деятельности Республики Тыва»</t>
  </si>
  <si>
    <t>Государственная программа Республики Тыва "Развитие промышленности и инвестиционной политики Республики Тыва на 2024-2030 годы"</t>
  </si>
  <si>
    <t>Ведомственный проект "Улучшение инвестиционного климата Республики Тыва"</t>
  </si>
  <si>
    <t>Новые инвестиционные проекты</t>
  </si>
  <si>
    <t>344016000Н</t>
  </si>
  <si>
    <t>Ведомственный проект "Привлечение инвестиций в гражданские отрасли промышленности Республики Тыва для формирования конкурентоспособного сектора с экспортным потенциалом, обеспечивающего достижение целей социально-экономического развития"</t>
  </si>
  <si>
    <t>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</si>
  <si>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34402R5911</t>
  </si>
  <si>
    <t>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</si>
  <si>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34402R5912</t>
  </si>
  <si>
    <t>Возмещение части затрат промышленных предприятий, связанных с приобретением нового оборудования</t>
  </si>
  <si>
    <t>34402R5913</t>
  </si>
  <si>
    <t>Комплекс процессных мероприятий на реализацию Программы</t>
  </si>
  <si>
    <t>Региональный проект "Создание условий для легкого старта и комфортного ведения бизнеса"</t>
  </si>
  <si>
    <t>352L200000</t>
  </si>
  <si>
    <t>Государственная поддержка субъектов Российской Федерации - участников национального проекта "Производительность труда"</t>
  </si>
  <si>
    <t>352L262960</t>
  </si>
  <si>
    <t>Ведомственный проект «Развитие жилищного строительства на сельских территориях и повышение уровня благоустройства домовладений»</t>
  </si>
  <si>
    <t>31401R5762</t>
  </si>
  <si>
    <t>Ведомственный проект «Современный облик сельских территорий»</t>
  </si>
  <si>
    <t>31404R5767</t>
  </si>
  <si>
    <t>Ведомственный проект «Благоустройство сельских территориях»</t>
  </si>
  <si>
    <t>31403R5765</t>
  </si>
  <si>
    <t>31401R5761</t>
  </si>
  <si>
    <t>Полномочное представительство Республики Тыва в г. Москве</t>
  </si>
  <si>
    <t>Комплекс процессных мероприятий "Развитие международного, межрегионального сотрудничества и внешнеэкономической деятельности"</t>
  </si>
  <si>
    <t>Проведение выборов в законодательные (представительные) органы государственной власти Республики Тыва</t>
  </si>
  <si>
    <t>Оказание содействия избирательным комиссиям Республики Тыва в подготовке и проведении выборов Президента Российской Федерации, а также в информировании и оповещении избирателей</t>
  </si>
  <si>
    <t>Государственная программа Республики Тыва «Развитие транспортной системы Республики Тыва»</t>
  </si>
  <si>
    <t>Ведомственный проект «Автомобильные дороги и дорожное хозяйство»</t>
  </si>
  <si>
    <t>Ведомственный проект «Развитие гражданской авиации общего назначения»</t>
  </si>
  <si>
    <t>Ведомственный проект «Развитие автомобильного общественного транспорта общего назначения»</t>
  </si>
  <si>
    <t>Региональный проект «Региональная и местная дорожная сеть»</t>
  </si>
  <si>
    <t>172R100000</t>
  </si>
  <si>
    <t>172R153940</t>
  </si>
  <si>
    <t>Реализация мероприятий по реконструкции автомобильных дорог и сооружений на них</t>
  </si>
  <si>
    <t>Ведомственный проект «Мероприятия, направленные на развитие системы предупреждения опасного поведения участников дорожного движения»</t>
  </si>
  <si>
    <t>Комплекс процессных мероприятий  «Автомобильные дороги и дорожное хозяйство»</t>
  </si>
  <si>
    <t>Ведомственный проект «Развитие транспортной инфраструктуры на сельских территориях»</t>
  </si>
  <si>
    <t>Субсидии на развитие транспортной инфраструктуры на сельских территориях</t>
  </si>
  <si>
    <t>31402R3720</t>
  </si>
  <si>
    <t>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 в том числе паромных переправ</t>
  </si>
  <si>
    <t>06501R0650</t>
  </si>
  <si>
    <t>Региональный проект "Стимулирование спроса на отечественные беспилотные авиационные системы"</t>
  </si>
  <si>
    <t>062Y400000</t>
  </si>
  <si>
    <t>Субвенции на закупку беспилотных авиационных систем органами исполнительной власти субъектов Российской Федерации 
в области лесных отношений</t>
  </si>
  <si>
    <t>062Y451270</t>
  </si>
  <si>
    <t>Комплекс процессных мероприятий  «Развитие лесного хозяйства Республики Тыва»</t>
  </si>
  <si>
    <t>Комплекс процессных мероприятий  «Охрана окружающей среды Республики Тыва»</t>
  </si>
  <si>
    <t>Приобретение контейнеров и бункеров для сбора ТКО</t>
  </si>
  <si>
    <t>065040410Э</t>
  </si>
  <si>
    <t>Проведение количественного химического анализа</t>
  </si>
  <si>
    <t>065040420Э</t>
  </si>
  <si>
    <t>Субсидии местным бюджетам на ликвидацию несанкционированных мест размещения отходов</t>
  </si>
  <si>
    <t>065047510Э</t>
  </si>
  <si>
    <t>Строительство объектов в сфере обращения с твердыми коммунальными отходами</t>
  </si>
  <si>
    <t>Реализация Указа Главы Республики Тыва от 09 июня 2012 г. №178 "Об увековечивании памяти десантников-пожарных Тувинской базы авиационной охраны лесов от пожаров, погибших при исполнении служебного долга по тушению крупного лесного пожара в Барун-Хемчикском лесничестве 6 июня 2012 года, и о мерах по социальной поддержке их семей"</t>
  </si>
  <si>
    <t>Государственная программа Республики Тыва «Развитие культуры и искусства Республики Тыва»</t>
  </si>
  <si>
    <t>Комплекс процессных мероприятий  «Поддержка и развитие народного творчества, народных художественных промыслов и ремесел»</t>
  </si>
  <si>
    <t>Государственная программа Республики Тыва "Реализация государственной национальной политики Российской Федерации в Республике Тыва"</t>
  </si>
  <si>
    <t>Комплекс процессных мероприятий «Межнациональный и межрелигиозный мир и согласие»</t>
  </si>
  <si>
    <t>Реализация мероприятий на укрепление гражданского единства и этнокультурное развитие народов, проживающих на территории Республики Тыва</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</si>
  <si>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</si>
  <si>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27502R5180</t>
  </si>
  <si>
    <t>Комплекс процессных мероприятий «Институты гражданского общества»</t>
  </si>
  <si>
    <t>Государственная программа Республики Тыва «Развитие образования в Республике Тыва»</t>
  </si>
  <si>
    <t>Подпрограмма  "Развитие системы оценки качества образования и цифровой трансформации системы образования"</t>
  </si>
  <si>
    <t>Комплекс процессных мероприятий «Развитие среднего профессионального образования»</t>
  </si>
  <si>
    <t>07504R3630</t>
  </si>
  <si>
    <t>Государственная программа Республики Тыва «Развитие здравоохранения Республики Тыва»</t>
  </si>
  <si>
    <t>Комплекс процессных мероприятий «Развитие кадровых ресурсов в здравоохранении»</t>
  </si>
  <si>
    <t>Развитие среднего профессионального образования в сфере здравоохранения (стипендии)</t>
  </si>
  <si>
    <t>Комплекс процессных мероприятий «Развитие медицинской реабилитации и санаторно-курортного лечения, в том числе детей»</t>
  </si>
  <si>
    <t>Комплекс процессных мероприятий  «Совершенствование оказания медицинской помощи, включая профилактику заболеваний и формирование здорового образа жизни»</t>
  </si>
  <si>
    <t>Реализация мероприятий региональной программы Республики Тыва "Охрана психического здоровья населения Республики Тыва на 2023-2026 годы"</t>
  </si>
  <si>
    <t>Реализация мероприятий региональной программы Республики Тыва "О дополнительных мерах  по борьбе с туберкулезом в Республике Тыва на 2022-2025 годы"</t>
  </si>
  <si>
    <t>09501R4020</t>
  </si>
  <si>
    <t>Государственная программа Республики Тыва «Государственная антиалкогольная и антинаркотическая программа Республики Тыва»</t>
  </si>
  <si>
    <t>Комплекс процессных мероприятий «Первичная, вторичная, третичная профилактика заболеваний наркологического профиля»</t>
  </si>
  <si>
    <t>Субсидии бюджетным учреждениям здравоохранения на оказание паллиативной медицинской помощи в  амбулаторных условиях</t>
  </si>
  <si>
    <t>092N100000</t>
  </si>
  <si>
    <t>092N155540</t>
  </si>
  <si>
    <t>092N200000</t>
  </si>
  <si>
    <t>092N251920</t>
  </si>
  <si>
    <t>092N255860</t>
  </si>
  <si>
    <t>092N300000</t>
  </si>
  <si>
    <t>092N351900</t>
  </si>
  <si>
    <t>Региональный проект "Создание единого цифрового контура в здравоохранении на основе единой государственной информационной системы в сфере здравоохранения (ЕГИСЗ)"</t>
  </si>
  <si>
    <t>092N700000</t>
  </si>
  <si>
    <t>092N751140</t>
  </si>
  <si>
    <t>Региональный проект "Модернизация первичного звена здравоохранения Российской Федерации"</t>
  </si>
  <si>
    <t>092N900000</t>
  </si>
  <si>
    <t>092N953650</t>
  </si>
  <si>
    <t>092P300000</t>
  </si>
  <si>
    <t>092P354680</t>
  </si>
  <si>
    <t>092P400000</t>
  </si>
  <si>
    <t>092P452810</t>
  </si>
  <si>
    <t>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</si>
  <si>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09501R1060</t>
  </si>
  <si>
    <t>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</si>
  <si>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09501R1070</t>
  </si>
  <si>
    <t>09501R2010</t>
  </si>
  <si>
    <t>09501R2020</t>
  </si>
  <si>
    <t>09501R3850</t>
  </si>
  <si>
    <t>09502R7520</t>
  </si>
  <si>
    <t>Комплекс процессных мероприятий «Профилактика пьянства, алкоголизма и их медико-социальных последствий на территории Республики Тыва»</t>
  </si>
  <si>
    <t>Комплекс процессных мероприятий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</si>
  <si>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Предоставление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t>
  </si>
  <si>
    <t>09503R1380</t>
  </si>
  <si>
    <t>Комплекс процессных мероприятий «Организация обязательного медицинского страхования граждан в Республике Тыва»</t>
  </si>
  <si>
    <t>Комплекс процессных мероприятий «Социальная защита семьи и детей в Республике Тыва»</t>
  </si>
  <si>
    <t>Комплекс процессных мероприятий «Развитие общего образования»</t>
  </si>
  <si>
    <t>07502R3030</t>
  </si>
  <si>
    <t>Комплекс процессных мероприятий «Организация бесплатного горячего питания обучающихся общеобразовательных организаций Республики Тыва на 2021-2025 годы»</t>
  </si>
  <si>
    <t>07507R3040</t>
  </si>
  <si>
    <t>Комплекс процессных мероприятий  «Профессиональное искусство»</t>
  </si>
  <si>
    <t>082A100000</t>
  </si>
  <si>
    <t>082A143441</t>
  </si>
  <si>
    <t>082A154540</t>
  </si>
  <si>
    <t>082A155190</t>
  </si>
  <si>
    <t>082A155900</t>
  </si>
  <si>
    <t>082A200000</t>
  </si>
  <si>
    <t>082A243442</t>
  </si>
  <si>
    <t>082A255190</t>
  </si>
  <si>
    <t>Региональный проект "Цифровая культура"</t>
  </si>
  <si>
    <t>082A300000</t>
  </si>
  <si>
    <t>Создание виртуальных концертных залов</t>
  </si>
  <si>
    <t>082A354530</t>
  </si>
  <si>
    <t>Губернаторский проект «Сорунза»</t>
  </si>
  <si>
    <t>Подпрограмма "Развитие туризма и гостеприимства Республики Тыва"</t>
  </si>
  <si>
    <t>Ведомственный проект «Поддержка материально-технической базы и инфраструктуры учреждений культуры»</t>
  </si>
  <si>
    <t>08401R4660</t>
  </si>
  <si>
    <t>08401R4670</t>
  </si>
  <si>
    <t>08401R5170</t>
  </si>
  <si>
    <t>Комплекс процессных мероприятий  «Социально-творческий заказ»</t>
  </si>
  <si>
    <t>Комплекс процессных мероприятий  «Развитие библиотечного дела»</t>
  </si>
  <si>
    <t>Государственная поддержка отрасли культуры (комплектование книжного фонда)</t>
  </si>
  <si>
    <t>08504R5190</t>
  </si>
  <si>
    <t>Комплекс процессных мероприятий  «Развитие музейного дела»</t>
  </si>
  <si>
    <t>Государственная программа Республики Тыва «Доступная среда в Республике Тыва»</t>
  </si>
  <si>
    <t>Комплекс процессных мероприятий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t>
  </si>
  <si>
    <t>Государственная программа Республики Тыва «Обеспечение жителей Республики Тыва доступным и комфортным жильем»</t>
  </si>
  <si>
    <t>Ведомственный проект «Развитие ипотечного жилищного кредитования в Республике Тыва»</t>
  </si>
  <si>
    <t>Государственная программа Республики Тыва "Профилактика безнадзорности и правонарушений несовершеннолетних"</t>
  </si>
  <si>
    <t>Комплекс процессных мероприятий «Профилактика употребления наркотиков и других психоактивных веществ среди несовершеннолетних»</t>
  </si>
  <si>
    <t>Комплекс процессных мероприятий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</si>
  <si>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Государственная программа Республики Тыва «Развитие сельского хозяйства и регулирование рынков сельскохозяйственной продукции, сырья и продовольствия в Республике Тыва»</t>
  </si>
  <si>
    <t>Подпрограмма "Развитие подотрасли животноводства, переработки и реализации продукции животноводства"</t>
  </si>
  <si>
    <t>182I500000</t>
  </si>
  <si>
    <t>182I554800</t>
  </si>
  <si>
    <t>182T200000</t>
  </si>
  <si>
    <t>182T255680</t>
  </si>
  <si>
    <t>Подпрограмма "Поддержка малых форм хозяйствования"</t>
  </si>
  <si>
    <t>Ведомственный проект «Поддержание доходности сельскохозяйственных товаропроизводителей»</t>
  </si>
  <si>
    <t>Субсидии на финансовое обеспечение части затрат на приобретение семян кормовых культур, поставляемых в районы Крайнего Севера и приравненные к ним местности, с учетом затрат на доставку</t>
  </si>
  <si>
    <t>Ведомственный проект «Содействие достижению целевых показателей реализации региональных программ развития агропромышленного комплекса»</t>
  </si>
  <si>
    <t>Субсидии на возмещение части затрат на содержание отдельных видов сельскохозяйственных животных (баранов и козлов-производителей)</t>
  </si>
  <si>
    <t>18402R0140</t>
  </si>
  <si>
    <t>18402R3212</t>
  </si>
  <si>
    <t>Финансовое обеспечение (возмещение) производителям зерновых культур части затрат на производство и реализацию зерновых культур</t>
  </si>
  <si>
    <t>18402R3580</t>
  </si>
  <si>
    <t>Субсидии на поддержку приоритетных направлений агропромышленного комплекса и развитие малых форм хозяйствования</t>
  </si>
  <si>
    <t>18402R5010</t>
  </si>
  <si>
    <t>18402R5080</t>
  </si>
  <si>
    <t>Ведомственный проект «Обновление парка сельскохозяйственной техники»</t>
  </si>
  <si>
    <t>Ведомственный проект «Обновление и переоснащение технологического оборудования пищевой и перерабатывающей промышленностей»</t>
  </si>
  <si>
    <t>18404R3211</t>
  </si>
  <si>
    <t>Ведомственный проект «Предотвращение выбытия из сельскохозяйственного оборота земель сельскохозяйственного назначения за счет проведения культуртехнических мероприятий»</t>
  </si>
  <si>
    <t>18405R5990</t>
  </si>
  <si>
    <t>Ведомственный проект на обеспечение реализации Программы</t>
  </si>
  <si>
    <t>18406R3410</t>
  </si>
  <si>
    <t>Государственная программа Республики Тыва «Повышение эффективности управления общественными финансами Республики Тыва»</t>
  </si>
  <si>
    <t>Ведомственный проект «Повышение финансовой грамотности жителей Республики Тыва»</t>
  </si>
  <si>
    <t>Комплекс процессных мероприятий «Предоставление мер социальной поддержки отдельным категориям граждан в Республике Тыва»</t>
  </si>
  <si>
    <t>Комплекс процессных мероприятий «Повышение устойчивости исполнения местных бюджетов в Республике Тыва»</t>
  </si>
  <si>
    <t>Комплекс процессных мероприятий «Управление государственным долгом Республики Тыва»</t>
  </si>
  <si>
    <t>Государственная программа Республики Тыва «Повышение эффективности и надежности функционирования жилищно-коммунального хозяйства Республики Тыва»</t>
  </si>
  <si>
    <t>Ведомственный проект «Модернизация в сфере водоснабжения, водоотведения и теплоснабжения»</t>
  </si>
  <si>
    <t>Ведомственный проект «Обновление технической базы предприятий жилищно-коммунального хозяйства»</t>
  </si>
  <si>
    <t>Приобретение специализированной техники по вывозу ТКО</t>
  </si>
  <si>
    <t>Ведомственный проект «Строительство и реконструкция локальных систем в муниципальных образованиях Республики Тыва»</t>
  </si>
  <si>
    <t>Субсидии на обеспечение  мероприятий по модернизации систем коммунальной инфраструктуры</t>
  </si>
  <si>
    <t>Ведомственный проект «Субсидии на возмещение понесенных затрат»</t>
  </si>
  <si>
    <t>Государственная программа Республики Тыва "Развитие науки и инновационной деятельности в Республике Тыва"</t>
  </si>
  <si>
    <t>Комплекс процессных мероприятий «Интеграция науки, инноваций и индустрии в Республике Тыва»</t>
  </si>
  <si>
    <t>Содействие в реализации научных и инновационных проектов и программ</t>
  </si>
  <si>
    <t>Комплекс процессных мероприятий «Ресурсное обеспечение науки в Республике Тыва»</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</si>
  <si>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(Центр биосферных исследований)</t>
  </si>
  <si>
    <t>Комплекс процессных мероприятий «Обеспечение равного доступа населения к качественным услугам дошкольного образования детей: модернизация содержания дошкольного образования и образовательной среды для формирования у обучающихся социальных компетенций и духовно-нравственных ценностей и обеспечения готовности к обучению в школе»</t>
  </si>
  <si>
    <t>075017602У</t>
  </si>
  <si>
    <t>072E100000</t>
  </si>
  <si>
    <t>072E151720</t>
  </si>
  <si>
    <t>072E200000</t>
  </si>
  <si>
    <t>072E250980</t>
  </si>
  <si>
    <t>Региональный проект "Патриотическое воспитание граждан Российской Федерации"</t>
  </si>
  <si>
    <t>072EВ00000</t>
  </si>
  <si>
    <t>072EВ51790</t>
  </si>
  <si>
    <t>Ведомственный проект «Совершенствование системы общего образования в Республике Тыва»</t>
  </si>
  <si>
    <t>07402R7500</t>
  </si>
  <si>
    <t>Ведомственный проект «Реализация моделей получения качественного общего образования детьми-инвалидами и лицами с ограниченными возможностями здоровья»</t>
  </si>
  <si>
    <t>Ведомственный проект «Социальные гарантии работникам образования»</t>
  </si>
  <si>
    <t>075027602У</t>
  </si>
  <si>
    <t>072E251710</t>
  </si>
  <si>
    <t>Комплекс процессных мероприятий «Развитие дополнительного образования детей»</t>
  </si>
  <si>
    <t>Ведомственный проект «Организационное и информационное обеспечение отдыха, оздоровления и занятости детей»</t>
  </si>
  <si>
    <t>Комплекс процессных мероприятий «Развитие научного, научно-методического сопровождения этнокультурного содержания образования в Республике Тыва»</t>
  </si>
  <si>
    <t>Субвенции местным бюджетам на содержание специалистов, осуществляющих переданные полномочия Республики Тыва по опеке и попечительству</t>
  </si>
  <si>
    <t>072E152560</t>
  </si>
  <si>
    <t>Региональный проект "Молодые профессионалы (Повышение конкурентоспособности профессионального образования)"</t>
  </si>
  <si>
    <t>072E600000</t>
  </si>
  <si>
    <t>Создание и обеспечение функционирования центров опережающей профессиональной подготовки</t>
  </si>
  <si>
    <t>072E651770</t>
  </si>
  <si>
    <t>Губернаторский проект «Мой учитель» («Мээн башкым»)</t>
  </si>
  <si>
    <t>Реализация губернаторского проекта "Мой учитель" ("Мээн башкым")</t>
  </si>
  <si>
    <t>Ведомственный проект «Развитие системы поддержки талантливых детей»</t>
  </si>
  <si>
    <t>Ведомственный проект «Обеспечение безопасности образовательных учреждений»</t>
  </si>
  <si>
    <t>Комплекс процессных мероприятий «Развитие системы оценки качества образования и информационной прозрачности системы образования»</t>
  </si>
  <si>
    <t>Государственная программа Республики Тыва «Развитие государственных языков Республики Тыва»</t>
  </si>
  <si>
    <t xml:space="preserve">Ведомственный проект «Подготовка и проведение научно-методических и организационно-методических мероприятий среди педагогических работников образовательных организаций Республики Тыва» </t>
  </si>
  <si>
    <t>Ведомственный проект «Создание условий для функционирования тувинского языка как государственного языка Республики Тыва»</t>
  </si>
  <si>
    <t>Государственная программа Республики Тыва "Патриотическое воспитание граждан, проживающих в Республике Тыва"</t>
  </si>
  <si>
    <t>Комплекс процессных мероприятий «Совершенствование форм и методов работы по патриотическому воспитанию граждан»</t>
  </si>
  <si>
    <t>Комплекс процессных мероприятий «Развитие военно-патриотического воспитания граждан, укрепление престижа службы в Вооруженных Силах Российской Федерации, совершенствование практики шефства»</t>
  </si>
  <si>
    <t>Комплекс процессных мероприятий «Совершенствование форм, методов работы по профилактике правонарушений среди несовершеннолетних и профилактике детского дорожно-транспортного травматизма»</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</si>
  <si>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</si>
  <si>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Подпрограмма «Поддержка социально ориентированных некоммерческих организаций в Республике Тыва на 2021 - 2023 годы»</t>
  </si>
  <si>
    <t>Ведомственный проект «Обеспечение жилыми помещениями детей-сирот, детей, оставшихся без попечения родителей, лиц из числа детей-сирот и детей, оставшихся без попечения родителей»</t>
  </si>
  <si>
    <t>Подпрограмма "Обеспечение жилыми помещениями детей-сирот, детей, оставшихся без попечения родителей, лиц из числа детей-сирот, детей, оставшихся без попечения родителей, по договорам найма специализированных жилых помещений на 2017 - 2020 годы"</t>
  </si>
  <si>
    <t>10501R0860</t>
  </si>
  <si>
    <t>Государственная программа Республики Тыва «Содействие занятости населения в Республике Тыва»</t>
  </si>
  <si>
    <t>Региональный проект «Содействие занятости населения Республики Тыва»</t>
  </si>
  <si>
    <t>Ведомственный проект «Снижение напряженности на рынке труда»</t>
  </si>
  <si>
    <t>Ведомственный проект «Трудоустройство инвалидов молодого возраста»</t>
  </si>
  <si>
    <t>Комплекс процессных мероприятий  «Содействие занятости населения»</t>
  </si>
  <si>
    <t>Комплекс процессных мероприятий  «Обеспечение деятельности центров занятости населения»</t>
  </si>
  <si>
    <t>Ведомственный проект «Дети Тувы»</t>
  </si>
  <si>
    <t>Комплекс процессных мероприятий «Социальная поддержка и обслуживание граждан пожилого возраста и инвалидов в Республике Тыва»</t>
  </si>
  <si>
    <t>Реализация комплекса мер по оказанию поддержки детям, находящимся в трудной жизненной ситуации</t>
  </si>
  <si>
    <t>Региональный проект «Разработка и реализация программы системной поддержки и повышения качества жизни граждан старшего поколения»</t>
  </si>
  <si>
    <t>Субсидии на создание системы долговременного ухода за гражданами пожилого возраста и инвалидами</t>
  </si>
  <si>
    <t>012P351630</t>
  </si>
  <si>
    <t>Ведомственный проект «Обеспечение  жильем отдельных категорий граждан»</t>
  </si>
  <si>
    <t>Предоставление единовременной денежной выплаты отдельным категориям граждан, нуждающихся в жилых помещениях, поставленных на учет после 1 января 2005 года</t>
  </si>
  <si>
    <t>Ведомственный проект «Оказание государственной социальной помощи на основании социального контракта отдельным
категориям граждан»</t>
  </si>
  <si>
    <t>01402R4040</t>
  </si>
  <si>
    <t>Ведомственный проект «Тувинское долголетие»</t>
  </si>
  <si>
    <t>Реализация основных мероприятий "Дети Тувы"</t>
  </si>
  <si>
    <t>01501R4620</t>
  </si>
  <si>
    <t>Комплекс процессных мероприятий  «Обеспечение социальной поддержки безработных граждан»</t>
  </si>
  <si>
    <t>Меры социальной поддержки участникам СВО и членам их семей</t>
  </si>
  <si>
    <t>012P150840</t>
  </si>
  <si>
    <t>012P189050</t>
  </si>
  <si>
    <t>012P189100</t>
  </si>
  <si>
    <t>Ведомственный проект «Капитальный ремонт объектов республиканской собственности социальной сферы»</t>
  </si>
  <si>
    <t>Комплекс процессных мероприятий «Предупреждение детской безнадзорности и семейного неблагополучия»</t>
  </si>
  <si>
    <t>Комплекс процессных мероприятий  «Развитие государственной ветеринарной службы Республики Тыва»</t>
  </si>
  <si>
    <t>Комплекс процессных мероприятий «Обеспечение общественного порядка и безопасности граждан»</t>
  </si>
  <si>
    <t>Комплекс процессных мероприятий «Противодействие незаконному обороту алкогольной и спиртосодержащей продукции, а также наркотических средств»</t>
  </si>
  <si>
    <t>Государственная программа Республики Тыва "Развитие земельно - имущественных отношений на территории Республики Тыва"</t>
  </si>
  <si>
    <t>МИНИСТЕРСТВО ПО ДЕЛАМ МОЛОДЕЖИ РЕСПУБЛИКИ ТЫВА</t>
  </si>
  <si>
    <t>Государственная программа Республики Тыва "Развитие системы государственной молодежной политики Республики Тыва"</t>
  </si>
  <si>
    <t>Комплекс процессных мероприятий «Государственная поддержка общественных инициатив, социально ориентированных некоммерческих организаций»</t>
  </si>
  <si>
    <t>Комплекс процессных мероприятий «Создание условий для всестороннего развития молодежи»</t>
  </si>
  <si>
    <t>Обеспечение деятельности подведомственных учреждений в области молодежной политики</t>
  </si>
  <si>
    <t>Государственная программа Республики Тыва «Развитие туризма в Республике Тыва»</t>
  </si>
  <si>
    <t>Подпрограмма "Совершенствование форм и методов работы по патриотическому воспитанию граждан"</t>
  </si>
  <si>
    <t>362J100000</t>
  </si>
  <si>
    <t>Единая субсидия на достижение показателей государственной программы Российской Федерации "Развитие туризма"</t>
  </si>
  <si>
    <t>362J155580</t>
  </si>
  <si>
    <t>Региональный проект "Повышение доступности туристических продуктов"</t>
  </si>
  <si>
    <t>362J200000</t>
  </si>
  <si>
    <t>362J253320</t>
  </si>
  <si>
    <t>Подпрограмма "Развитие волонтерского движения как важного элемента системы патриотического воспитания молодежи"</t>
  </si>
  <si>
    <t>Ведомственный проект «Реализация мероприятий Индивидуальная программа социально-экономического развития Республики Тыва»</t>
  </si>
  <si>
    <t>36401R3216</t>
  </si>
  <si>
    <t>Подпрограмма "Информационное обеспечение патриотического воспитания граждан"</t>
  </si>
  <si>
    <t>Комплекс процессных мероприятий «Развитие туризма и обеспечение деятельности учреждений в сфере туризма»</t>
  </si>
  <si>
    <t>Государственная программа Республики Тыва "Развитие физической культуры и спорта в Республике Тыва"</t>
  </si>
  <si>
    <t>Подпрограмма "Удовлетворение потребностей населения Республики Тыва в сфере физической культуры и спорта и спортивной подготовки по игровым видам спорта на 2021 - 2025 годы"</t>
  </si>
  <si>
    <t>Подпрограмма «Совершенствование спортивной подготовки в учреждениях дополнительного образования физкультурно­спортивной направленности Республики Тыва на 2021-2025 годы»</t>
  </si>
  <si>
    <t>Губернаторский проект «Гнездо орлят» («Эзирлернин уязы»)</t>
  </si>
  <si>
    <t>Подпрограмма "Подготовка специалистов в сфере физической культуры и спорта и спортивной подготовки по игровым видам спорта Республики Тыва на 2021 - 2025 годы"</t>
  </si>
  <si>
    <t>Ведомственный проект «Бизнес-спринт»</t>
  </si>
  <si>
    <t>Реализации мероприятий по закупке оборудования для создания "умных" спортивных площадок</t>
  </si>
  <si>
    <t>11401R7530</t>
  </si>
  <si>
    <t>11401R7550</t>
  </si>
  <si>
    <t>Финансовое обеспечение государственного задания на оказание государственных услуг (выполнение работ) (ГБУ "Управление спортмероприятий")</t>
  </si>
  <si>
    <t>Региональный проект "Спорт - норма жизни"</t>
  </si>
  <si>
    <t>112P552290</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</si>
  <si>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(РГБУ "Центр спортивной подготовки сборных команд Республики Тыва")</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</si>
  <si>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(спортивные школы олимпийского резерва)</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</si>
  <si>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(спортивные школы)</t>
  </si>
  <si>
    <t>Обеспечение деятельности казенного учреждения Республики Тыва "Государственное юридическое бюро"</t>
  </si>
  <si>
    <t>Государственная программа Республики Тыва "Повышение правовой культуры в Республике Тыва"</t>
  </si>
  <si>
    <t>Комплекс процессных мероприятий «Развитие правового воспитания подрастающего поколения»</t>
  </si>
  <si>
    <t>Комплекс процессных мероприятий «Оказание бесплатной юридической помощи населению»</t>
  </si>
  <si>
    <t>Комплекс процессных мероприятий «Развитие уровня профессиональных знаний юристов органов исполнительной власти Республики Тыва, органов местного самоуправления муниципальных образований Республики Тыва»</t>
  </si>
  <si>
    <t>Субсидии местным бюджетам на обеспечение мероприятий по корректировке схем территориального планирования</t>
  </si>
  <si>
    <t xml:space="preserve">Ведомственный проект «Развитие промышленности строительных материалов» </t>
  </si>
  <si>
    <t>16402R3215</t>
  </si>
  <si>
    <t>Субсидия бюджету Республики Тыва на реализацию льготной ипотечной программы на территории Республики Тыва</t>
  </si>
  <si>
    <t>16404R1950</t>
  </si>
  <si>
    <t>322F300000</t>
  </si>
  <si>
    <t>322F367484</t>
  </si>
  <si>
    <t>052F500000</t>
  </si>
  <si>
    <t>052F552430</t>
  </si>
  <si>
    <t>Финансовое обеспечение реализации инфраструктурного проекта «Комплексная застройка микрорайона Иркутский, г. Кызыл Республики Тыва»</t>
  </si>
  <si>
    <t>Региональный проект «Жилье»</t>
  </si>
  <si>
    <t>162F100000</t>
  </si>
  <si>
    <t>162F150210</t>
  </si>
  <si>
    <t>Государственная программа Республики Тыва "Формирование современной городской среды Республики Тыва"</t>
  </si>
  <si>
    <t>332F200000</t>
  </si>
  <si>
    <t>332F254240</t>
  </si>
  <si>
    <t>332F255550</t>
  </si>
  <si>
    <t>Модернизация инфраструктуры общего образования в отдельных субъектах Российской Федерации</t>
  </si>
  <si>
    <t>072E152390</t>
  </si>
  <si>
    <t>072E154900</t>
  </si>
  <si>
    <t>Модернизация театров юного зрителя и театров кукол</t>
  </si>
  <si>
    <t>082A154560</t>
  </si>
  <si>
    <t>082A155130</t>
  </si>
  <si>
    <t>Реконструкция и капитальный ремонт региональных и муниципальных театров</t>
  </si>
  <si>
    <t>082A155800</t>
  </si>
  <si>
    <t>Реконструкция и капитальный ремонт региональных и муниципальных музеев</t>
  </si>
  <si>
    <t>082A155970</t>
  </si>
  <si>
    <t>Подпрограмма «Медико-санитарное обеспечение отдельных категорий граждан»</t>
  </si>
  <si>
    <t>Субсидии на софинансирование капитальных вложений в объекты государственной собственности субъектов Российской Федерации</t>
  </si>
  <si>
    <t>09401R1110</t>
  </si>
  <si>
    <t>01406R0820</t>
  </si>
  <si>
    <t>Ведомственный проект «Обеспечение жильем молодых семей в Республике Тыва»</t>
  </si>
  <si>
    <t>16403R4970</t>
  </si>
  <si>
    <t>112P551390</t>
  </si>
  <si>
    <t>Комплекс процессных мероприятий «Ресоциализация лиц, отбывающих уголовное наказание в виде лишение свободы и (или) подвергшихся иным мерам уголовного характера»</t>
  </si>
  <si>
    <t>Меоприятия для ресоциализации лиц, отбывающих уголовное наказание в виде лишение свободы и (или) подвергшихся иным мерам уголовного характера</t>
  </si>
  <si>
    <t>Государственная программа Республики Тыва "Развитие государственной гражданской и муниципальной службы Республики Тыва"</t>
  </si>
  <si>
    <t>Ведомственный проект «Совершенствование системы профессионального развития гражданских и муниципальных служащих Республики Тыва и лиц, включенных в резерв управленческих кадров Республики Тыва, в том числе посредством внедрения информационно-коммуникационных технологий в работу кадровых подразделений органов государственной власти»</t>
  </si>
  <si>
    <t>Мероприятия на реализацию Проекта</t>
  </si>
  <si>
    <t>Ведомственный проект «Построение эффективной системы мотивации, стимулирования на гражданской и муниципальной службе»</t>
  </si>
  <si>
    <t>Комплекс процессных мероприятий «Информационная безопасность»</t>
  </si>
  <si>
    <t>Комплекс процессных мероприятий «Материально-техническое оснащение учреждений книгоиздания, полиграфии и средств массовой информации»</t>
  </si>
  <si>
    <t>Комплекс процессных мероприятий «Обеспечение возможности обращения за услугой в многофункциональный центр предоставления государственных и муниципальных услуг»</t>
  </si>
  <si>
    <t>12401R0280</t>
  </si>
  <si>
    <t>Ведомственный проект «Информационная инфраструктура»</t>
  </si>
  <si>
    <t>Ведомственный проект «Информационная безопасность»</t>
  </si>
  <si>
    <t>Ведомственный проект «Цифровые технологии»</t>
  </si>
  <si>
    <t>Привлечение субъектами Российской Федерации кредитов от кредитных организаций в валюте Российской Федерации</t>
  </si>
  <si>
    <t>Погашение субъектами Российской Федерации кредитов от кредитных организаций в валюте Российской Федерации</t>
  </si>
  <si>
    <t>01 03 01 00 02 2700 710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</si>
  <si>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</si>
  <si>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01 03 01 00 02 5200 710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</si>
  <si>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(на пополнение остатков средств на счетах республиканского бюджета Республики Тыва)</t>
  </si>
  <si>
    <t>01 03 01 00 02 2700 810</t>
  </si>
  <si>
    <t>01 03 01 00 02 5600 810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</si>
  <si>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</si>
  <si>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</si>
  <si>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2 02 15 001 02 0000 150</t>
  </si>
  <si>
    <t>2 02 15 009 02 0000 150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</si>
  <si>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</si>
  <si>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2 02 20 086 02 0000 150</t>
  </si>
  <si>
    <t>2 02 25 106 02 0000 150</t>
  </si>
  <si>
    <t>2 02 25 107 02 0000 150</t>
  </si>
  <si>
    <t>2 02 25 163 02 0000 150</t>
  </si>
  <si>
    <t>2 02 25 177 02 0000 150</t>
  </si>
  <si>
    <t>2 02 25 190 02 0000 150</t>
  </si>
  <si>
    <t>2 02 25 192 02 0000 150</t>
  </si>
  <si>
    <t>2 02 25 195 02 0000 150</t>
  </si>
  <si>
    <t>2 02 25 239 02 0000 150</t>
  </si>
  <si>
    <t>2 02 25 300 02 0000 150</t>
  </si>
  <si>
    <t>2 02 25 321 02 0000 150</t>
  </si>
  <si>
    <t>2 02 25 358 02 0000 150</t>
  </si>
  <si>
    <t>2 02 25 372 02 0000 150</t>
  </si>
  <si>
    <t>2 02 25 424 02 0000 150</t>
  </si>
  <si>
    <t>2 02 25 453 02 0000 150</t>
  </si>
  <si>
    <t>2 02 25 454 02 0000 150</t>
  </si>
  <si>
    <t>2 02 25 456 02 0000 150</t>
  </si>
  <si>
    <t>2 02 25 501 02 0000 150</t>
  </si>
  <si>
    <t>2 02 25 558 02 0000 150</t>
  </si>
  <si>
    <t>2 02 25 580 02 0000 150</t>
  </si>
  <si>
    <t>2 02 25 591 02 0000 150</t>
  </si>
  <si>
    <t>2 02 25 597 02 0000 150</t>
  </si>
  <si>
    <t>2 02 25 766 02 0000 150</t>
  </si>
  <si>
    <t>2 02 27 111 02 0000 150</t>
  </si>
  <si>
    <t>2 02 27 576 02 0000 150</t>
  </si>
  <si>
    <t>Субсидии бюджетам субъектов Российской Федерации из местных бюджетов</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</si>
  <si>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</si>
  <si>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</si>
  <si>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</si>
  <si>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</si>
  <si>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</si>
  <si>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</si>
  <si>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</si>
  <si>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</si>
  <si>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</si>
  <si>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</si>
  <si>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</si>
  <si>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</si>
  <si>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</si>
  <si>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развитие транспортной инфраструктуры на сельских территориях</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</si>
  <si>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</si>
  <si>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</si>
  <si>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</si>
  <si>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модернизацию театров юного зрителя и театров кукол</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</si>
  <si>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</si>
  <si>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</si>
  <si>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реконструкцию и капитальный ремонт региональных и муниципальных театров</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</si>
  <si>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</si>
  <si>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на реконструкцию и капитальный ремонт региональных и муниципальных музеев</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</si>
  <si>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</si>
  <si>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</si>
  <si>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</si>
  <si>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</si>
  <si>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</si>
  <si>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2 02 35 127 02 0000 150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</si>
  <si>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</si>
  <si>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2 03 02 080 02 0000 150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</si>
  <si>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</si>
  <si>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2 07 02 010 02 0000 150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</si>
  <si>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</si>
  <si>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2 08 02 000 02 0000 150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</si>
  <si>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</si>
  <si>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2 18 35 118 02 0000 150</t>
  </si>
  <si>
    <t>2 18 35 250 02 0000 150</t>
  </si>
  <si>
    <t>2 18 35 462 02 0000 150</t>
  </si>
  <si>
    <t>2 18 71 020 02 0000 150</t>
  </si>
  <si>
    <t>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</si>
  <si>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</si>
  <si>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Доходы бюджетов субъектов Российской Федерации от возврата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муниципальных образований</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</si>
  <si>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</si>
  <si>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2 19 25 084 02 0000 150</t>
  </si>
  <si>
    <t>2 19 25 138 02 0000 150</t>
  </si>
  <si>
    <t>2 19 25 462 02 0000 150</t>
  </si>
  <si>
    <t>2 19 25 480 02 0000 150</t>
  </si>
  <si>
    <t>2 19 25 520 02 0000 150</t>
  </si>
  <si>
    <t>2 19 35 118 02 0000 150</t>
  </si>
  <si>
    <t>2 19 35 250 02 0000 150</t>
  </si>
  <si>
    <t>2 19 35 290 02 0000 150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</si>
  <si>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</si>
  <si>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</si>
  <si>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</si>
  <si>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</si>
  <si>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</si>
  <si>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</si>
  <si>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</si>
  <si>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2 03 00 000 00 0000 000</t>
  </si>
  <si>
    <t>БЕЗВОЗМЕЗДНЫЕ ПОСТУПЛЕНИЯ ОТ ГОСУДАРСТВЕННЫХ (МУНИЦИПАЛЬНЫХ) ОРГАНИЗАЦИЙ</t>
  </si>
  <si>
    <t>2 07 00 000 00 0000 000</t>
  </si>
  <si>
    <t>ПРОЧИЕ БЕЗВОЗМЕЗДНЫЕ ПОСТУПЛЕНИЯ</t>
  </si>
  <si>
    <t>2 08 00 000 00 0000 000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</si>
  <si>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</si>
  <si>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</si>
  <si>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</si>
  <si>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Социальная поддержка граждан в Республике Тыва</t>
  </si>
  <si>
    <t>Строительство основного корпуса на 180 мест с помещениями медицинского и бытового обслуживания для дома-интерната в с. Дерзиг-Аксы Каа-Хемского кожууна</t>
  </si>
  <si>
    <t xml:space="preserve">Строительство инженерных сетей в микрорайоне Спутник, 3-4 кварталы, г. Кызыл </t>
  </si>
  <si>
    <t>Повышение эффективности и надежности функционирования жилищно-коммунального хозяйства Республики Тыва</t>
  </si>
  <si>
    <t>Строительство инженерных сетей в микрорайоне Монгун г. Кызыл</t>
  </si>
  <si>
    <t>Строительство инженерных сетей в микрорайоне западнее ул. Полигонная, д. 2 г. Кызыл</t>
  </si>
  <si>
    <t>Строительство инженерных сетей в микрорайоне Иркутский г. Кызыл</t>
  </si>
  <si>
    <t>Строительство (реконструкция) объектов водоснабжения</t>
  </si>
  <si>
    <t>Подключение к инженерным сетям многоквартирных домов для переселения и детей-сирот</t>
  </si>
  <si>
    <t>Благоустройство прилегающих территорий строящихся многоквартирных домов переселения и для детей-сирот</t>
  </si>
  <si>
    <t xml:space="preserve">Воспроизводство и использование природных ресурсов </t>
  </si>
  <si>
    <t>Развитие образования Республики Тыва</t>
  </si>
  <si>
    <t xml:space="preserve">Капитальный ремонт объектов образования   </t>
  </si>
  <si>
    <t>Реконструкция малого театра в г.Кызыл</t>
  </si>
  <si>
    <t>Развитие культуры и искусства Республики Тыва</t>
  </si>
  <si>
    <t>Капитальный ремонт объектов культуры</t>
  </si>
  <si>
    <t>Развитие здравоохранения Республики Тыва</t>
  </si>
  <si>
    <t>Строительство новых объектов здравоохранения (Шуй, Баян-Тала, Бояровка, Кок-Хаак, Саглы, Билелиг, Чазылары, Ырбан, Ийи-Тал, Элегест, Ишкин, Авыйган)</t>
  </si>
  <si>
    <t>Капитальный ремонт объектов здравоохранения</t>
  </si>
  <si>
    <t>Строительства СКЦ в пгт. Каа-Хем</t>
  </si>
  <si>
    <t>Развитие физической культуры и спорта Республики Тыва</t>
  </si>
  <si>
    <t>Строительство спортивного комплекса в г. Кызыл (ул. Бай-Хаакская)</t>
  </si>
  <si>
    <t>Капитальный ремонт объектов спорта</t>
  </si>
  <si>
    <t>Обеспечение жителей Республики Тыва доступным и комфортным жильем</t>
  </si>
  <si>
    <t>Строительство (реконструкция) объектов водоотведения и сетей канализации</t>
  </si>
  <si>
    <t>Реализация мероприятий по комплексному развитию сельских территорий</t>
  </si>
  <si>
    <t>Комплексное развитие сельских территорий Республики Тыва</t>
  </si>
  <si>
    <t>Капитальный ремонт детского сада в г.Черванопартизанск ЛНР</t>
  </si>
  <si>
    <t>Реконструкция медвытрезвителя г. Чадан</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</si>
  <si>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</si>
  <si>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Прочие субсидии бюджетам субъектов Российской Федерации</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</si>
  <si>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</si>
  <si>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</si>
  <si>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</si>
  <si>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</si>
  <si>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</si>
  <si>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Возврат остатков иных межбюджетных трансфертов на обеспечение деятельности депутатов Государственной Думы и их помощников в избирательных округах из бюджетов субъектов Российской Федерации</t>
  </si>
  <si>
    <t>Возврат остатков иных межбюджетных трансфертов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</si>
  <si>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иных межбюджетных трансфертов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 из бюджетов субъектов Российской Федерации</t>
  </si>
  <si>
    <t>Поощрение за достижение наилучших значений показателей по итогам оценки эффективности деятельности органов исполнительной власти</t>
  </si>
  <si>
    <t>Субсидии на государственную поддержку предприятия топливно-энергетического комплекса</t>
  </si>
  <si>
    <t>Региональный проект "Системные меры по повышению производительности труда"</t>
  </si>
  <si>
    <t>352L300000</t>
  </si>
  <si>
    <t>352L362960</t>
  </si>
  <si>
    <t>Подпрограмма "Автомобильные дороги и дорожное хозяйство на 2017 - 2024 годы"</t>
  </si>
  <si>
    <t>Основное мероприятие "Управление дорожным хозяйством"</t>
  </si>
  <si>
    <t>Обеспечение безопасного и бесперебойного дорожного движения на перевалах</t>
  </si>
  <si>
    <t>Основное мероприятие "Стратегическое управление лесным хозяйством"</t>
  </si>
  <si>
    <t>062GА00000</t>
  </si>
  <si>
    <t>062GА54290</t>
  </si>
  <si>
    <t>062GА54320</t>
  </si>
  <si>
    <t>Подпрограмма «Охрана окружающей среды в Республике Тыва»</t>
  </si>
  <si>
    <t>Ведомственный проект «Охрана окружающей среды Республики Тыва»</t>
  </si>
  <si>
    <t>Технологическое присоединение объектов здравоохранения к наружным сетям</t>
  </si>
  <si>
    <t>Субсидии на реализацию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t>
  </si>
  <si>
    <t>09501R2140</t>
  </si>
  <si>
    <t>182I554801</t>
  </si>
  <si>
    <t>Создание системы поддержки фермеров и развитие сельской кооперации (мероприятие 1)</t>
  </si>
  <si>
    <t>182I554802</t>
  </si>
  <si>
    <t>Субсидии на финансовое обеспечение части затрат, направленных на обеспечение прироста собственного производства зерновых культур</t>
  </si>
  <si>
    <t>18402R5011</t>
  </si>
  <si>
    <t>Проведение научно-исследовательских работ, семинаров работниками науки для сельскохозяйственных работников</t>
  </si>
  <si>
    <t>Расходы по исполнению отдельных обязательств</t>
  </si>
  <si>
    <t>Обеспечение деятельности казенного учреждения Республики Тыва «Управление учета и отчетности муниципальных учреждений образования г. Кызыла»</t>
  </si>
  <si>
    <t>Субсидии местным бюджетам на обеспечение  мероприятий по модернизации систем коммунальной инфраструктуры</t>
  </si>
  <si>
    <t>Финансовое обеспечение (возмещение)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</si>
  <si>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07502RР840</t>
  </si>
  <si>
    <t>Ведомственный проект «Улучшение условий и охрана труда в Республике Тыва»</t>
  </si>
  <si>
    <t>Организация проведения специальной оценки условий труда в организациях республики</t>
  </si>
  <si>
    <t>Основное мероприятие "О мерах по улучшению социального обслуживания семей и детей, находящихся в трудной жизненной ситуации, в Республике Тыва на 2021 – 2023 годы"</t>
  </si>
  <si>
    <t>Подпрограмма  "Предоставление мер социальной поддержки отдельным категориям граждан в Республике Тыва на 2021 - 2023 годы"</t>
  </si>
  <si>
    <t>Основное мероприятие "Предоставление мер социальной поддержки отдельным категориям граждан"</t>
  </si>
  <si>
    <t>01101R4040</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</si>
  <si>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</si>
  <si>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012P35163F</t>
  </si>
  <si>
    <t>Ведомственный проект «Территориальное планирование и комплексное развитие территорий»</t>
  </si>
  <si>
    <t>Организация производства железобетонных изделий (ИПСЭР)</t>
  </si>
  <si>
    <t>16402R3213</t>
  </si>
  <si>
    <t>Обеспечение мероприятий по переселению граждан из аварийного жилищного фонда за счет средств Фонда содействия реформированию ЖКХ</t>
  </si>
  <si>
    <t>322F367483</t>
  </si>
  <si>
    <t>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t>
  </si>
  <si>
    <t>072E15305F</t>
  </si>
  <si>
    <t>Cоздание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t>
  </si>
  <si>
    <t>072E15490F</t>
  </si>
  <si>
    <t>Основное мероприятие "Профилактика преступлений и административных правонарушений участковыми уполномоченными полиции"</t>
  </si>
  <si>
    <t xml:space="preserve">Разработка, изготовление информационной печатной продукции, содержащей правовую информацию для граждан старшего поколения о случаях мошенничества, жестокого обращения и насилии в отношении данного поколения граждан, а также о мерах предотвращения и защиты </t>
  </si>
  <si>
    <t>Развитие и модернизация услуг связи на территории Республики Тыва</t>
  </si>
  <si>
    <t>Развитие центра обработки данных в Республике Тыва</t>
  </si>
  <si>
    <t>БЮДЖЕТА РЕСПУБЛИКИ ТЫВА ЗА ПЕРВОЕ ПОЛУГОДИЕ 2024 ГОДА</t>
  </si>
  <si>
    <t>ИСПОЛНЕНИЕ БЮДЖЕТНЫХ АССИГНОВАНИЙ ЗА ПЕРВОЕ ПОЛУГОДИЕ 2024 ГОДА</t>
  </si>
  <si>
    <t xml:space="preserve"> источников внутреннего финансирования дефицита республиканского бюджета Республики Тыва                                            за первое полугодие 2024 года</t>
  </si>
  <si>
    <t>РЕСПУБЛИКИ ТЫВА ЗА ПЕРВОЕ ПОЛУГОДИЕ 2024 ГОДА</t>
  </si>
  <si>
    <t>2 02 15 549 02 0000 150</t>
  </si>
  <si>
    <t>2 02 29 999 02 0000 150</t>
  </si>
  <si>
    <t>2 02 49 000 02 0000 150</t>
  </si>
  <si>
    <t>2 03 02 040 02 0000 150</t>
  </si>
  <si>
    <t>2 19 25 086 02 0000 150</t>
  </si>
  <si>
    <t>2 19 25 114 02 0000 150</t>
  </si>
  <si>
    <t>2 19 27 576 02 0000 150</t>
  </si>
  <si>
    <t>2 19 45 141 02 0000 150</t>
  </si>
  <si>
    <t>2 19 45 159 02 0000 150</t>
  </si>
  <si>
    <t>2 19 45 298 02 0000 150</t>
  </si>
  <si>
    <t>бюджетных ассигнований на осуществление бюджетных инвестиций и предоставление бюджетным и автономным учреждениям, государственным унитарным предприятиям субсидий на осуществление капитальных вложений в объекты государственной собственности Республики Тыва (муниципальной собственности),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 за первое полугодие 2024 года</t>
  </si>
  <si>
    <t>РЕСПУБЛИКАНСКОГО БЮДЖЕТА РЕСПУБЛИКИ ТЫВА ЗА ПЕРВОЕ ПОЛУГОДИЕ 2024 ГОДА</t>
  </si>
  <si>
    <t>КВР</t>
  </si>
  <si>
    <t>923, 932</t>
  </si>
  <si>
    <t>01.5.03.00302</t>
  </si>
  <si>
    <t>01.4.06.R0820</t>
  </si>
  <si>
    <t>01.2.P3.51210</t>
  </si>
  <si>
    <t>01.2.05.00330</t>
  </si>
  <si>
    <t>05.4.01.98453</t>
  </si>
  <si>
    <t>05.4.01.98454</t>
  </si>
  <si>
    <t>05.4.01.98455</t>
  </si>
  <si>
    <t>05.4.01.98450</t>
  </si>
  <si>
    <t>05.2.F5.52430</t>
  </si>
  <si>
    <t>0502</t>
  </si>
  <si>
    <t>05.4.01.00320</t>
  </si>
  <si>
    <t>0503</t>
  </si>
  <si>
    <t>0406</t>
  </si>
  <si>
    <t>0702</t>
  </si>
  <si>
    <t>07.2.E1.54900? F тоже</t>
  </si>
  <si>
    <t>07.2.E1.54900</t>
  </si>
  <si>
    <t>07.2.E1.52390</t>
  </si>
  <si>
    <t>0801</t>
  </si>
  <si>
    <t>0909</t>
  </si>
  <si>
    <t>09.4.01.R1110</t>
  </si>
  <si>
    <t>09.2.N9.53650</t>
  </si>
  <si>
    <t>11.5.01.00330</t>
  </si>
  <si>
    <t>16.4.03.R4970</t>
  </si>
  <si>
    <t>16.2.F1.50210</t>
  </si>
  <si>
    <t>16.4.04.R1950</t>
  </si>
  <si>
    <t>32 госпрограмма</t>
  </si>
  <si>
    <t>31 госпрограмма</t>
  </si>
  <si>
    <t>98.0.00.09601</t>
  </si>
  <si>
    <t>82.0.00.00350</t>
  </si>
  <si>
    <t>0701</t>
  </si>
  <si>
    <t>13.5.01.70010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</si>
</sst>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р_._-;\-* #,##0.00_р_._-;_-* &quot;-&quot;??_р_._-;_-@_-"/>
    <numFmt numFmtId="165" formatCode="_(* #,##0.00_);_(* \(#,##0.00\);_(* &quot;-&quot;??_);_(@_)"/>
    <numFmt numFmtId="166" formatCode="[$-F800]dddd\,\ mmmm\ dd\,\ yyyy"/>
    <numFmt numFmtId="167" formatCode="#,##0.0_ ;[Red]\-#,##0.0\ "/>
    <numFmt numFmtId="168" formatCode="0.0"/>
    <numFmt numFmtId="169" formatCode="#,##0.0"/>
    <numFmt numFmtId="170" formatCode="&quot;Да&quot;;&quot;Да&quot;;&quot;Нет&quot;"/>
    <numFmt numFmtId="171" formatCode="#,##0.00_ ;[Red]\-#,##0.00\ "/>
    <numFmt numFmtId="172" formatCode="0000000000"/>
    <numFmt numFmtId="173" formatCode="00"/>
    <numFmt numFmtId="174" formatCode="#,##0.0;[Red]\-#,##0.0"/>
    <numFmt numFmtId="175" formatCode="[$-419]General"/>
    <numFmt numFmtId="176" formatCode="#,##0.0&quot; &quot;;[Red]&quot;-&quot;#,##0.0&quot; &quot;"/>
  </numFmts>
  <fonts count="56" x14ac:knownFonts="1">
    <font>
      <sz val="10"/>
      <name val="Arial"/>
    </font>
    <font>
      <sz val="10"/>
      <name val="Arial"/>
    </font>
    <font>
      <sz val="10"/>
      <name val="Times New Roman"/>
      <family val="1"/>
      <charset val="204"/>
    </font>
    <font>
      <b/>
      <sz val="11"/>
      <name val="Times New Roman"/>
      <family val="1"/>
      <charset val="204"/>
    </font>
    <font>
      <sz val="11"/>
      <name val="Times New Roman"/>
      <family val="1"/>
      <charset val="204"/>
    </font>
    <font>
      <sz val="10"/>
      <name val="Arial Cyr"/>
      <charset val="204"/>
    </font>
    <font>
      <sz val="8"/>
      <name val="Arial Cyr"/>
      <charset val="204"/>
    </font>
    <font>
      <sz val="12"/>
      <name val="Times New Roman"/>
      <family val="1"/>
      <charset val="204"/>
    </font>
    <font>
      <b/>
      <sz val="10"/>
      <name val="Times New Roman"/>
      <family val="1"/>
      <charset val="204"/>
    </font>
    <font>
      <sz val="11"/>
      <color indexed="8"/>
      <name val="Times New Roman"/>
      <family val="1"/>
      <charset val="204"/>
    </font>
    <font>
      <sz val="10"/>
      <color indexed="8"/>
      <name val="Times New Roman"/>
      <family val="1"/>
      <charset val="204"/>
    </font>
    <font>
      <i/>
      <sz val="11"/>
      <name val="Times New Roman"/>
      <family val="1"/>
      <charset val="204"/>
    </font>
    <font>
      <sz val="8"/>
      <name val="Arial"/>
      <family val="2"/>
      <charset val="204"/>
    </font>
    <font>
      <b/>
      <sz val="12"/>
      <name val="Times New Roman"/>
      <family val="1"/>
      <charset val="204"/>
    </font>
    <font>
      <b/>
      <sz val="12"/>
      <color indexed="8"/>
      <name val="Times New Roman"/>
      <family val="1"/>
      <charset val="204"/>
    </font>
    <font>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Arial"/>
      <family val="2"/>
      <charset val="204"/>
    </font>
    <font>
      <sz val="10"/>
      <name val="Arial"/>
      <family val="2"/>
      <charset val="204"/>
    </font>
    <font>
      <sz val="10"/>
      <color indexed="8"/>
      <name val="Arial"/>
      <family val="2"/>
      <charset val="204"/>
    </font>
    <font>
      <b/>
      <sz val="11"/>
      <color indexed="8"/>
      <name val="Times New Roman"/>
      <family val="1"/>
      <charset val="204"/>
    </font>
    <font>
      <b/>
      <sz val="10"/>
      <color indexed="8"/>
      <name val="Times New Roman"/>
      <family val="1"/>
      <charset val="204"/>
    </font>
    <font>
      <sz val="10"/>
      <name val="Arial"/>
      <family val="2"/>
      <charset val="204"/>
    </font>
    <font>
      <b/>
      <sz val="11"/>
      <color indexed="8"/>
      <name val="Times New Roman"/>
      <family val="1"/>
      <charset val="204"/>
    </font>
    <font>
      <sz val="10"/>
      <color indexed="8"/>
      <name val="Arial"/>
      <family val="2"/>
      <charset val="204"/>
    </font>
    <font>
      <i/>
      <sz val="11"/>
      <color indexed="8"/>
      <name val="Times New Roman"/>
      <family val="1"/>
      <charset val="204"/>
    </font>
    <font>
      <sz val="10"/>
      <name val="Arial"/>
      <family val="2"/>
      <charset val="204"/>
    </font>
    <font>
      <b/>
      <sz val="10"/>
      <name val="Arial"/>
      <family val="2"/>
      <charset val="204"/>
    </font>
    <font>
      <i/>
      <sz val="8"/>
      <color indexed="23"/>
      <name val="Arial"/>
      <family val="2"/>
      <charset val="204"/>
    </font>
    <font>
      <sz val="10"/>
      <color indexed="62"/>
      <name val="Arial"/>
      <family val="2"/>
      <charset val="204"/>
    </font>
    <font>
      <sz val="10"/>
      <color rgb="FF000000"/>
      <name val="Arial"/>
      <family val="2"/>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i/>
      <sz val="11"/>
      <color theme="1"/>
      <name val="Times New Roman"/>
      <family val="1"/>
      <charset val="204"/>
    </font>
    <font>
      <b/>
      <sz val="11"/>
      <color theme="1"/>
      <name val="Times New Roman"/>
      <family val="1"/>
      <charset val="204"/>
    </font>
    <font>
      <sz val="12"/>
      <color rgb="FF000000"/>
      <name val="Times New Roman"/>
      <family val="1"/>
      <charset val="204"/>
    </font>
    <font>
      <sz val="12"/>
      <color rgb="FF000000"/>
      <name val="Arial"/>
      <family val="2"/>
      <charset val="204"/>
    </font>
    <font>
      <b/>
      <sz val="12"/>
      <color rgb="FF000000"/>
      <name val="Times New Roman"/>
      <family val="1"/>
      <charset val="204"/>
    </font>
    <font>
      <b/>
      <sz val="12"/>
      <color theme="1"/>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rgb="FF92D050"/>
        <bgColor indexed="64"/>
      </patternFill>
    </fill>
    <fill>
      <patternFill patternType="solid">
        <fgColor rgb="FFFFFF00"/>
        <bgColor indexed="64"/>
      </patternFill>
    </fill>
    <fill>
      <patternFill patternType="solid">
        <fgColor rgb="FFFFC000"/>
        <bgColor rgb="FFFFFFFF"/>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s>
  <cellStyleXfs count="15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7" borderId="1" applyNumberFormat="0" applyAlignment="0" applyProtection="0"/>
    <xf numFmtId="0" fontId="19" fillId="20" borderId="2" applyNumberFormat="0" applyAlignment="0" applyProtection="0"/>
    <xf numFmtId="0" fontId="20" fillId="20" borderId="1" applyNumberFormat="0" applyAlignment="0" applyProtection="0"/>
    <xf numFmtId="0" fontId="34" fillId="0" borderId="3"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21" borderId="3" applyNumberFormat="0">
      <alignment horizontal="right" vertical="top"/>
    </xf>
    <xf numFmtId="0" fontId="34" fillId="21" borderId="3" applyNumberFormat="0">
      <alignment horizontal="right" vertical="top"/>
    </xf>
    <xf numFmtId="49" fontId="34" fillId="20" borderId="3">
      <alignment horizontal="left" vertical="top"/>
    </xf>
    <xf numFmtId="49" fontId="43" fillId="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4" fillId="11" borderId="3">
      <alignment horizontal="left" vertical="top" wrapText="1"/>
    </xf>
    <xf numFmtId="0" fontId="34" fillId="11" borderId="3">
      <alignment horizontal="left" vertical="top" wrapText="1"/>
    </xf>
    <xf numFmtId="0" fontId="43" fillId="0" borderId="3">
      <alignment horizontal="left" vertical="top" wrapText="1"/>
    </xf>
    <xf numFmtId="0" fontId="34" fillId="2" borderId="3">
      <alignment horizontal="left" vertical="top" wrapText="1"/>
    </xf>
    <xf numFmtId="0" fontId="34" fillId="2" borderId="3">
      <alignment horizontal="left" vertical="top" wrapText="1"/>
    </xf>
    <xf numFmtId="0" fontId="34" fillId="22" borderId="3">
      <alignment horizontal="left" vertical="top" wrapText="1"/>
    </xf>
    <xf numFmtId="0" fontId="34" fillId="22" borderId="3">
      <alignment horizontal="left" vertical="top" wrapText="1"/>
    </xf>
    <xf numFmtId="0" fontId="34" fillId="23" borderId="3">
      <alignment horizontal="left" vertical="top" wrapText="1"/>
    </xf>
    <xf numFmtId="0" fontId="34" fillId="23" borderId="3">
      <alignment horizontal="left" vertical="top" wrapText="1"/>
    </xf>
    <xf numFmtId="0" fontId="34" fillId="24" borderId="3">
      <alignment horizontal="left" vertical="top" wrapText="1"/>
    </xf>
    <xf numFmtId="0" fontId="34" fillId="0" borderId="3">
      <alignment horizontal="left" vertical="top" wrapText="1"/>
    </xf>
    <xf numFmtId="0" fontId="34" fillId="0"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44" fillId="0" borderId="0">
      <alignment horizontal="left" vertical="top"/>
    </xf>
    <xf numFmtId="0" fontId="24" fillId="0" borderId="7" applyNumberFormat="0" applyFill="0" applyAlignment="0" applyProtection="0"/>
    <xf numFmtId="0" fontId="25" fillId="25" borderId="8" applyNumberFormat="0" applyAlignment="0" applyProtection="0"/>
    <xf numFmtId="0" fontId="26" fillId="0" borderId="0" applyNumberFormat="0" applyFill="0" applyBorder="0" applyAlignment="0" applyProtection="0"/>
    <xf numFmtId="0" fontId="27" fillId="26" borderId="0" applyNumberFormat="0" applyBorder="0" applyAlignment="0" applyProtection="0"/>
    <xf numFmtId="0" fontId="34" fillId="0" borderId="0"/>
    <xf numFmtId="0" fontId="34" fillId="0" borderId="0"/>
    <xf numFmtId="0" fontId="34" fillId="0" borderId="0"/>
    <xf numFmtId="0" fontId="33" fillId="0" borderId="0"/>
    <xf numFmtId="0" fontId="34" fillId="0" borderId="0"/>
    <xf numFmtId="0" fontId="38" fillId="0" borderId="0"/>
    <xf numFmtId="0" fontId="34" fillId="0" borderId="0"/>
    <xf numFmtId="0" fontId="34" fillId="0" borderId="0"/>
    <xf numFmtId="0" fontId="34" fillId="0" borderId="0"/>
    <xf numFmtId="175" fontId="46" fillId="0" borderId="0" applyBorder="0" applyProtection="0"/>
    <xf numFmtId="0" fontId="35" fillId="0" borderId="0"/>
    <xf numFmtId="0" fontId="33" fillId="0" borderId="0"/>
    <xf numFmtId="0" fontId="47" fillId="0" borderId="0"/>
    <xf numFmtId="0" fontId="33" fillId="0" borderId="0"/>
    <xf numFmtId="0" fontId="34" fillId="0" borderId="0"/>
    <xf numFmtId="0" fontId="47" fillId="0" borderId="0"/>
    <xf numFmtId="0" fontId="33" fillId="0" borderId="0"/>
    <xf numFmtId="0" fontId="40" fillId="0" borderId="0"/>
    <xf numFmtId="0" fontId="33" fillId="0" borderId="0"/>
    <xf numFmtId="0" fontId="34" fillId="0" borderId="0"/>
    <xf numFmtId="0" fontId="5" fillId="0" borderId="0"/>
    <xf numFmtId="0" fontId="5" fillId="0" borderId="0"/>
    <xf numFmtId="0" fontId="5" fillId="0" borderId="0"/>
    <xf numFmtId="0" fontId="34" fillId="11" borderId="9" applyNumberFormat="0">
      <alignment horizontal="right" vertical="top"/>
    </xf>
    <xf numFmtId="0" fontId="34" fillId="2" borderId="9"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22" borderId="9"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28" fillId="3" borderId="0" applyNumberFormat="0" applyBorder="0" applyAlignment="0" applyProtection="0"/>
    <xf numFmtId="0" fontId="29" fillId="0" borderId="0" applyNumberFormat="0" applyFill="0" applyBorder="0" applyAlignment="0" applyProtection="0"/>
    <xf numFmtId="0" fontId="1" fillId="27" borderId="10" applyNumberFormat="0" applyFont="0" applyAlignment="0" applyProtection="0"/>
    <xf numFmtId="0" fontId="34" fillId="27" borderId="10" applyNumberFormat="0" applyFont="0" applyAlignment="0" applyProtection="0"/>
    <xf numFmtId="0" fontId="42" fillId="27" borderId="10" applyNumberFormat="0" applyFont="0" applyAlignment="0" applyProtection="0"/>
    <xf numFmtId="49" fontId="45" fillId="26" borderId="3">
      <alignment horizontal="left" vertical="top" wrapText="1"/>
    </xf>
    <xf numFmtId="49" fontId="34" fillId="0" borderId="3">
      <alignment horizontal="left" vertical="top" wrapText="1"/>
    </xf>
    <xf numFmtId="49" fontId="34" fillId="0" borderId="3">
      <alignment horizontal="left" vertical="top" wrapText="1"/>
    </xf>
    <xf numFmtId="0" fontId="30" fillId="0" borderId="11" applyNumberFormat="0" applyFill="0" applyAlignment="0" applyProtection="0"/>
    <xf numFmtId="0" fontId="31" fillId="0" borderId="0" applyNumberForma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4" fontId="35" fillId="0" borderId="0" applyFont="0" applyFill="0" applyBorder="0" applyAlignment="0" applyProtection="0"/>
    <xf numFmtId="164" fontId="3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2" fillId="4" borderId="0" applyNumberFormat="0" applyBorder="0" applyAlignment="0" applyProtection="0"/>
    <xf numFmtId="0" fontId="34" fillId="24" borderId="3">
      <alignment horizontal="left" vertical="top" wrapText="1"/>
    </xf>
    <xf numFmtId="0" fontId="34" fillId="0" borderId="3">
      <alignment horizontal="left" vertical="top" wrapText="1"/>
    </xf>
    <xf numFmtId="0" fontId="34" fillId="0"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cellStyleXfs>
  <cellXfs count="251">
    <xf numFmtId="0" fontId="0" fillId="0" borderId="0" xfId="0"/>
    <xf numFmtId="0" fontId="4" fillId="0" borderId="0" xfId="0" applyFont="1" applyFill="1"/>
    <xf numFmtId="0" fontId="7" fillId="0" borderId="0" xfId="0" applyFont="1" applyFill="1" applyAlignment="1">
      <alignment horizontal="right"/>
    </xf>
    <xf numFmtId="0" fontId="3" fillId="0" borderId="0" xfId="0" applyFont="1" applyFill="1"/>
    <xf numFmtId="0" fontId="3" fillId="0" borderId="12" xfId="93" applyFont="1" applyFill="1" applyBorder="1" applyAlignment="1">
      <alignment horizontal="center" vertical="center" wrapText="1"/>
    </xf>
    <xf numFmtId="0" fontId="4" fillId="0" borderId="0" xfId="93" applyFont="1" applyFill="1"/>
    <xf numFmtId="166" fontId="4" fillId="0" borderId="0" xfId="93" applyNumberFormat="1" applyFont="1" applyFill="1"/>
    <xf numFmtId="0" fontId="3" fillId="0" borderId="0" xfId="93" applyFont="1" applyFill="1"/>
    <xf numFmtId="0" fontId="4" fillId="0" borderId="12" xfId="93" applyFont="1" applyFill="1" applyBorder="1" applyAlignment="1">
      <alignment horizontal="center" vertical="top" wrapText="1"/>
    </xf>
    <xf numFmtId="0" fontId="4" fillId="0" borderId="0" xfId="93" applyFont="1" applyFill="1" applyAlignment="1">
      <alignment vertical="top" wrapText="1"/>
    </xf>
    <xf numFmtId="0" fontId="11" fillId="0" borderId="0" xfId="0" applyFont="1" applyFill="1"/>
    <xf numFmtId="0" fontId="13" fillId="0" borderId="0" xfId="92" applyFont="1" applyAlignment="1">
      <alignment horizontal="center" wrapText="1"/>
    </xf>
    <xf numFmtId="167" fontId="4" fillId="0" borderId="0" xfId="93" applyNumberFormat="1" applyFont="1" applyFill="1"/>
    <xf numFmtId="0" fontId="3" fillId="0" borderId="13" xfId="93" applyFont="1" applyFill="1" applyBorder="1" applyAlignment="1">
      <alignment horizontal="center" vertical="center" wrapText="1"/>
    </xf>
    <xf numFmtId="0" fontId="4" fillId="0" borderId="13" xfId="93" applyFont="1" applyFill="1" applyBorder="1" applyAlignment="1">
      <alignment horizontal="center"/>
    </xf>
    <xf numFmtId="0" fontId="4" fillId="0" borderId="0" xfId="93" applyFont="1" applyFill="1" applyAlignment="1">
      <alignment wrapText="1"/>
    </xf>
    <xf numFmtId="0" fontId="3" fillId="0" borderId="0" xfId="93" applyFont="1" applyFill="1" applyAlignment="1">
      <alignment wrapText="1"/>
    </xf>
    <xf numFmtId="0" fontId="4" fillId="0" borderId="14" xfId="93" applyFont="1" applyFill="1" applyBorder="1" applyAlignment="1">
      <alignment horizontal="center" wrapText="1"/>
    </xf>
    <xf numFmtId="0" fontId="4" fillId="0" borderId="0" xfId="93" applyFont="1" applyFill="1" applyAlignment="1">
      <alignment horizontal="justify" wrapText="1"/>
    </xf>
    <xf numFmtId="4" fontId="4" fillId="0" borderId="0" xfId="93" applyNumberFormat="1" applyFont="1" applyFill="1"/>
    <xf numFmtId="4" fontId="3" fillId="0" borderId="13" xfId="93" applyNumberFormat="1" applyFont="1" applyFill="1" applyBorder="1" applyAlignment="1">
      <alignment horizontal="center" vertical="center" wrapText="1"/>
    </xf>
    <xf numFmtId="0" fontId="10" fillId="0" borderId="0" xfId="74" applyFont="1"/>
    <xf numFmtId="0" fontId="37" fillId="0" borderId="0" xfId="74" applyFont="1"/>
    <xf numFmtId="169" fontId="10" fillId="0" borderId="0" xfId="74" applyNumberFormat="1" applyFont="1"/>
    <xf numFmtId="3" fontId="4" fillId="0" borderId="13" xfId="93" applyNumberFormat="1" applyFont="1" applyFill="1" applyBorder="1" applyAlignment="1">
      <alignment horizontal="center"/>
    </xf>
    <xf numFmtId="0" fontId="3" fillId="0" borderId="0" xfId="93" applyFont="1" applyFill="1" applyAlignment="1">
      <alignment horizontal="center"/>
    </xf>
    <xf numFmtId="0" fontId="7" fillId="0" borderId="0" xfId="92" applyFont="1"/>
    <xf numFmtId="0" fontId="7" fillId="0" borderId="0" xfId="92" applyFont="1" applyAlignment="1">
      <alignment horizontal="center" vertical="center"/>
    </xf>
    <xf numFmtId="0" fontId="13" fillId="0" borderId="0" xfId="92" applyFont="1" applyAlignment="1">
      <alignment horizontal="center" vertical="center"/>
    </xf>
    <xf numFmtId="0" fontId="13" fillId="0" borderId="0" xfId="92" applyFont="1"/>
    <xf numFmtId="0" fontId="13" fillId="0" borderId="0" xfId="92" applyFont="1" applyBorder="1" applyAlignment="1">
      <alignment vertical="top"/>
    </xf>
    <xf numFmtId="0" fontId="13" fillId="0" borderId="0" xfId="92" applyFont="1" applyBorder="1" applyAlignment="1">
      <alignment horizontal="justify" vertical="top" wrapText="1"/>
    </xf>
    <xf numFmtId="169" fontId="7" fillId="0" borderId="0" xfId="92" applyNumberFormat="1" applyFont="1"/>
    <xf numFmtId="0" fontId="7" fillId="0" borderId="0" xfId="92" applyFont="1" applyBorder="1"/>
    <xf numFmtId="0" fontId="7" fillId="0" borderId="0" xfId="92" applyFont="1" applyBorder="1" applyAlignment="1">
      <alignment horizontal="right"/>
    </xf>
    <xf numFmtId="0" fontId="4" fillId="0" borderId="0" xfId="0" applyFont="1"/>
    <xf numFmtId="0" fontId="36" fillId="0" borderId="0" xfId="74" applyNumberFormat="1" applyFont="1" applyFill="1" applyBorder="1" applyAlignment="1">
      <alignment horizontal="center" vertical="center" wrapText="1"/>
    </xf>
    <xf numFmtId="0" fontId="48" fillId="28" borderId="0" xfId="71" applyFont="1" applyFill="1" applyAlignment="1">
      <alignment vertical="center" wrapText="1"/>
    </xf>
    <xf numFmtId="14" fontId="15" fillId="28" borderId="0" xfId="71" applyNumberFormat="1" applyFont="1" applyFill="1" applyAlignment="1">
      <alignment horizontal="left" vertical="center" wrapText="1"/>
    </xf>
    <xf numFmtId="49" fontId="15" fillId="28" borderId="0" xfId="71" applyNumberFormat="1" applyFont="1" applyFill="1" applyAlignment="1">
      <alignment horizontal="center" vertical="center" wrapText="1"/>
    </xf>
    <xf numFmtId="49" fontId="14" fillId="28" borderId="0" xfId="71" applyNumberFormat="1" applyFont="1" applyFill="1" applyAlignment="1">
      <alignment horizontal="center" vertical="center" wrapText="1"/>
    </xf>
    <xf numFmtId="2" fontId="15" fillId="28" borderId="0" xfId="71" applyNumberFormat="1" applyFont="1" applyFill="1" applyAlignment="1">
      <alignment horizontal="right" vertical="center"/>
    </xf>
    <xf numFmtId="0" fontId="9" fillId="0" borderId="0" xfId="74" applyFont="1"/>
    <xf numFmtId="0" fontId="39" fillId="0" borderId="15" xfId="74" applyNumberFormat="1" applyFont="1" applyFill="1" applyBorder="1" applyAlignment="1">
      <alignment horizontal="center" vertical="center" wrapText="1"/>
    </xf>
    <xf numFmtId="0" fontId="39" fillId="0" borderId="0" xfId="74" applyFont="1" applyAlignment="1">
      <alignment horizontal="center"/>
    </xf>
    <xf numFmtId="0" fontId="39" fillId="0" borderId="15" xfId="0" applyNumberFormat="1" applyFont="1" applyFill="1" applyBorder="1" applyAlignment="1">
      <alignment horizontal="center" vertical="center" wrapText="1"/>
    </xf>
    <xf numFmtId="0" fontId="2" fillId="0" borderId="0" xfId="0" applyFont="1"/>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169" fontId="10" fillId="0" borderId="0" xfId="0" applyNumberFormat="1" applyFont="1" applyFill="1" applyBorder="1" applyAlignment="1">
      <alignment horizontal="right" vertical="center" wrapText="1"/>
    </xf>
    <xf numFmtId="0" fontId="3" fillId="0" borderId="15" xfId="93" applyFont="1" applyFill="1" applyBorder="1" applyAlignment="1">
      <alignment horizontal="center" vertical="center" wrapText="1"/>
    </xf>
    <xf numFmtId="0" fontId="3" fillId="0" borderId="15" xfId="92" applyFont="1" applyBorder="1" applyAlignment="1">
      <alignment horizontal="center" vertical="center"/>
    </xf>
    <xf numFmtId="0" fontId="39" fillId="0" borderId="16" xfId="92" applyFont="1" applyBorder="1" applyAlignment="1">
      <alignment horizontal="left" vertical="center" wrapText="1"/>
    </xf>
    <xf numFmtId="169" fontId="3" fillId="0" borderId="17" xfId="93" applyNumberFormat="1" applyFont="1" applyFill="1" applyBorder="1" applyAlignment="1">
      <alignment horizontal="center" vertical="center" wrapText="1"/>
    </xf>
    <xf numFmtId="0" fontId="9" fillId="0" borderId="16" xfId="92" applyFont="1" applyBorder="1" applyAlignment="1">
      <alignment horizontal="left" vertical="center" wrapText="1"/>
    </xf>
    <xf numFmtId="169" fontId="4" fillId="0" borderId="17" xfId="92" applyNumberFormat="1" applyFont="1" applyFill="1" applyBorder="1" applyAlignment="1">
      <alignment horizontal="center" vertical="center"/>
    </xf>
    <xf numFmtId="169" fontId="4" fillId="0" borderId="16" xfId="92" applyNumberFormat="1" applyFont="1" applyFill="1" applyBorder="1" applyAlignment="1">
      <alignment horizontal="center" vertical="center"/>
    </xf>
    <xf numFmtId="169" fontId="3" fillId="0" borderId="17" xfId="92" applyNumberFormat="1" applyFont="1" applyBorder="1" applyAlignment="1">
      <alignment horizontal="center" vertical="center"/>
    </xf>
    <xf numFmtId="0" fontId="3" fillId="0" borderId="16" xfId="92" applyFont="1" applyFill="1" applyBorder="1" applyAlignment="1">
      <alignment vertical="center" wrapText="1"/>
    </xf>
    <xf numFmtId="169" fontId="3" fillId="0" borderId="16" xfId="92" applyNumberFormat="1" applyFont="1" applyFill="1" applyBorder="1" applyAlignment="1">
      <alignment horizontal="center" vertical="center"/>
    </xf>
    <xf numFmtId="0" fontId="4" fillId="0" borderId="16" xfId="92" applyFont="1" applyFill="1" applyBorder="1" applyAlignment="1">
      <alignment vertical="center" wrapText="1"/>
    </xf>
    <xf numFmtId="0" fontId="39" fillId="0" borderId="16" xfId="92" applyFont="1" applyBorder="1" applyAlignment="1">
      <alignment vertical="top" wrapText="1"/>
    </xf>
    <xf numFmtId="169" fontId="4" fillId="0" borderId="16" xfId="92" applyNumberFormat="1" applyFont="1" applyBorder="1" applyAlignment="1">
      <alignment horizontal="center" vertical="center"/>
    </xf>
    <xf numFmtId="169" fontId="4" fillId="0" borderId="17" xfId="92" applyNumberFormat="1" applyFont="1" applyBorder="1" applyAlignment="1">
      <alignment horizontal="center" vertical="center"/>
    </xf>
    <xf numFmtId="49" fontId="4" fillId="0" borderId="18" xfId="92" applyNumberFormat="1" applyFont="1" applyBorder="1" applyAlignment="1">
      <alignment horizontal="center" vertical="top"/>
    </xf>
    <xf numFmtId="0" fontId="3" fillId="0" borderId="18" xfId="92" applyFont="1" applyBorder="1" applyAlignment="1">
      <alignment horizontal="center" vertical="top" wrapText="1"/>
    </xf>
    <xf numFmtId="169" fontId="3" fillId="0" borderId="19" xfId="92" applyNumberFormat="1" applyFont="1" applyBorder="1" applyAlignment="1">
      <alignment horizontal="center" vertical="center"/>
    </xf>
    <xf numFmtId="167" fontId="4" fillId="0" borderId="0" xfId="0" applyNumberFormat="1" applyFont="1"/>
    <xf numFmtId="0" fontId="4" fillId="0" borderId="0" xfId="0" applyFont="1" applyAlignment="1">
      <alignment horizontal="right"/>
    </xf>
    <xf numFmtId="0" fontId="9" fillId="0" borderId="0" xfId="74" applyNumberFormat="1" applyFont="1" applyFill="1" applyBorder="1" applyAlignment="1">
      <alignment horizontal="left" vertical="center" wrapText="1"/>
    </xf>
    <xf numFmtId="0" fontId="9" fillId="0" borderId="0" xfId="74" applyNumberFormat="1" applyFont="1" applyFill="1" applyBorder="1" applyAlignment="1">
      <alignment horizontal="center" vertical="center" wrapText="1"/>
    </xf>
    <xf numFmtId="167" fontId="9" fillId="0" borderId="0" xfId="74" applyNumberFormat="1" applyFont="1" applyFill="1" applyBorder="1" applyAlignment="1">
      <alignment horizontal="right" vertical="center" wrapText="1"/>
    </xf>
    <xf numFmtId="0" fontId="39" fillId="0" borderId="0" xfId="74" applyNumberFormat="1" applyFont="1" applyFill="1" applyBorder="1" applyAlignment="1">
      <alignment horizontal="left" vertical="center" wrapText="1"/>
    </xf>
    <xf numFmtId="167" fontId="39" fillId="0" borderId="0" xfId="74" applyNumberFormat="1" applyFont="1" applyFill="1" applyBorder="1" applyAlignment="1">
      <alignment horizontal="right" vertical="center" wrapText="1"/>
    </xf>
    <xf numFmtId="167" fontId="3" fillId="0" borderId="0" xfId="0" applyNumberFormat="1" applyFont="1"/>
    <xf numFmtId="0" fontId="3" fillId="0" borderId="0" xfId="0" applyFont="1"/>
    <xf numFmtId="169" fontId="37" fillId="0" borderId="0" xfId="0" applyNumberFormat="1" applyFont="1" applyFill="1" applyBorder="1" applyAlignment="1">
      <alignment horizontal="right" vertical="center" wrapText="1"/>
    </xf>
    <xf numFmtId="0" fontId="37" fillId="0" borderId="0" xfId="0" applyNumberFormat="1" applyFont="1" applyFill="1" applyBorder="1" applyAlignment="1">
      <alignment horizontal="left" vertical="center" wrapText="1"/>
    </xf>
    <xf numFmtId="0" fontId="37"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169" fontId="9" fillId="0" borderId="0" xfId="0" applyNumberFormat="1" applyFont="1" applyFill="1" applyBorder="1" applyAlignment="1">
      <alignment horizontal="right" vertical="center" wrapText="1"/>
    </xf>
    <xf numFmtId="0" fontId="39" fillId="0" borderId="15" xfId="71" applyNumberFormat="1" applyFont="1" applyFill="1" applyBorder="1" applyAlignment="1">
      <alignment horizontal="center" vertical="center" wrapText="1" shrinkToFit="1"/>
    </xf>
    <xf numFmtId="0" fontId="39" fillId="0" borderId="15" xfId="71" applyNumberFormat="1" applyFont="1" applyFill="1" applyBorder="1" applyAlignment="1">
      <alignment horizontal="center" vertical="center" wrapText="1"/>
    </xf>
    <xf numFmtId="0" fontId="4" fillId="0" borderId="20" xfId="93" applyFont="1" applyFill="1" applyBorder="1" applyAlignment="1">
      <alignment horizontal="right" vertical="center"/>
    </xf>
    <xf numFmtId="0" fontId="7" fillId="0" borderId="0" xfId="92" applyFont="1" applyAlignment="1">
      <alignment horizontal="right" vertical="center"/>
    </xf>
    <xf numFmtId="0" fontId="39" fillId="0" borderId="0" xfId="0" applyNumberFormat="1" applyFont="1" applyFill="1" applyBorder="1" applyAlignment="1">
      <alignment horizontal="left" vertical="center" wrapText="1"/>
    </xf>
    <xf numFmtId="169" fontId="39" fillId="0" borderId="0" xfId="0" applyNumberFormat="1" applyFont="1" applyFill="1" applyBorder="1" applyAlignment="1">
      <alignment horizontal="right" vertical="center" wrapText="1"/>
    </xf>
    <xf numFmtId="167" fontId="7" fillId="0" borderId="0" xfId="92" applyNumberFormat="1" applyFont="1"/>
    <xf numFmtId="167" fontId="7" fillId="0" borderId="0" xfId="92" applyNumberFormat="1" applyFont="1" applyAlignment="1">
      <alignment horizontal="right"/>
    </xf>
    <xf numFmtId="169" fontId="4" fillId="0" borderId="0" xfId="0" applyNumberFormat="1" applyFont="1" applyFill="1" applyAlignment="1">
      <alignment horizontal="center" vertical="center"/>
    </xf>
    <xf numFmtId="167" fontId="4" fillId="0" borderId="0" xfId="0" applyNumberFormat="1" applyFont="1" applyFill="1" applyAlignment="1">
      <alignment horizontal="center" vertical="center"/>
    </xf>
    <xf numFmtId="167" fontId="3" fillId="0" borderId="0" xfId="142" applyNumberFormat="1" applyFont="1" applyFill="1" applyBorder="1" applyAlignment="1">
      <alignment horizontal="right" vertical="center" wrapText="1"/>
    </xf>
    <xf numFmtId="167" fontId="4" fillId="0" borderId="0" xfId="142" applyNumberFormat="1" applyFont="1" applyFill="1" applyBorder="1" applyAlignment="1">
      <alignment horizontal="right" vertical="center" wrapText="1"/>
    </xf>
    <xf numFmtId="167" fontId="9" fillId="0" borderId="0" xfId="142" applyNumberFormat="1" applyFont="1" applyFill="1" applyBorder="1" applyAlignment="1">
      <alignment horizontal="right" vertical="center" wrapText="1"/>
    </xf>
    <xf numFmtId="167" fontId="39" fillId="0" borderId="0" xfId="142" applyNumberFormat="1" applyFont="1" applyFill="1" applyBorder="1" applyAlignment="1">
      <alignment horizontal="right" vertical="center" wrapText="1"/>
    </xf>
    <xf numFmtId="167" fontId="4" fillId="0" borderId="0" xfId="93" applyNumberFormat="1" applyFont="1" applyFill="1" applyAlignment="1">
      <alignment horizontal="right" vertical="center" wrapText="1"/>
    </xf>
    <xf numFmtId="167" fontId="3" fillId="0" borderId="0" xfId="93" applyNumberFormat="1" applyFont="1" applyFill="1" applyAlignment="1">
      <alignment horizontal="right" vertical="center" wrapText="1"/>
    </xf>
    <xf numFmtId="167" fontId="3" fillId="0" borderId="0" xfId="71" applyNumberFormat="1" applyFont="1" applyFill="1" applyAlignment="1">
      <alignment horizontal="right" vertical="center"/>
    </xf>
    <xf numFmtId="0" fontId="4" fillId="0" borderId="0" xfId="93" applyFont="1" applyFill="1" applyAlignment="1">
      <alignment horizontal="right" vertical="center"/>
    </xf>
    <xf numFmtId="4" fontId="4" fillId="0" borderId="0" xfId="93" applyNumberFormat="1" applyFont="1" applyFill="1" applyAlignment="1">
      <alignment horizontal="right" vertical="center"/>
    </xf>
    <xf numFmtId="0" fontId="8" fillId="0" borderId="0" xfId="0" applyFont="1"/>
    <xf numFmtId="169" fontId="37" fillId="0" borderId="0" xfId="74" applyNumberFormat="1" applyFont="1"/>
    <xf numFmtId="0" fontId="39" fillId="0" borderId="0" xfId="74" applyFont="1"/>
    <xf numFmtId="167" fontId="4" fillId="0" borderId="0" xfId="71" applyNumberFormat="1" applyFont="1" applyFill="1" applyAlignment="1">
      <alignment horizontal="right" vertical="center"/>
    </xf>
    <xf numFmtId="167" fontId="11" fillId="0" borderId="0" xfId="71" applyNumberFormat="1" applyFont="1" applyFill="1" applyAlignment="1">
      <alignment horizontal="right" vertical="center"/>
    </xf>
    <xf numFmtId="173" fontId="9" fillId="0" borderId="0" xfId="74" applyNumberFormat="1" applyFont="1"/>
    <xf numFmtId="173" fontId="36" fillId="0" borderId="0" xfId="74" applyNumberFormat="1" applyFont="1" applyFill="1" applyBorder="1" applyAlignment="1">
      <alignment horizontal="center" vertical="center" wrapText="1"/>
    </xf>
    <xf numFmtId="173" fontId="39" fillId="0" borderId="15" xfId="0" applyNumberFormat="1" applyFont="1" applyFill="1" applyBorder="1" applyAlignment="1">
      <alignment horizontal="center" vertical="center" wrapText="1"/>
    </xf>
    <xf numFmtId="173" fontId="8" fillId="0" borderId="0" xfId="0" applyNumberFormat="1" applyFont="1"/>
    <xf numFmtId="173" fontId="2" fillId="0" borderId="0" xfId="0" applyNumberFormat="1" applyFont="1"/>
    <xf numFmtId="173" fontId="37" fillId="0" borderId="0" xfId="0" applyNumberFormat="1" applyFont="1" applyFill="1" applyBorder="1" applyAlignment="1">
      <alignment horizontal="center" vertical="center" wrapText="1"/>
    </xf>
    <xf numFmtId="173" fontId="10" fillId="0" borderId="0" xfId="0" applyNumberFormat="1" applyFont="1" applyFill="1" applyBorder="1" applyAlignment="1">
      <alignment horizontal="center" vertical="center" wrapText="1"/>
    </xf>
    <xf numFmtId="173" fontId="10" fillId="0" borderId="0" xfId="74" applyNumberFormat="1" applyFont="1"/>
    <xf numFmtId="172" fontId="9" fillId="0" borderId="0" xfId="74" applyNumberFormat="1" applyFont="1"/>
    <xf numFmtId="172" fontId="36" fillId="0" borderId="0" xfId="74" applyNumberFormat="1" applyFont="1" applyFill="1" applyBorder="1" applyAlignment="1">
      <alignment horizontal="center" vertical="center" wrapText="1"/>
    </xf>
    <xf numFmtId="172" fontId="39" fillId="0" borderId="15" xfId="0" applyNumberFormat="1" applyFont="1" applyFill="1" applyBorder="1" applyAlignment="1">
      <alignment horizontal="center" vertical="center" wrapText="1"/>
    </xf>
    <xf numFmtId="172" fontId="8" fillId="0" borderId="0" xfId="0" applyNumberFormat="1" applyFont="1"/>
    <xf numFmtId="172" fontId="2" fillId="0" borderId="0" xfId="0" applyNumberFormat="1" applyFont="1"/>
    <xf numFmtId="172" fontId="37" fillId="0" borderId="0" xfId="0" applyNumberFormat="1" applyFont="1" applyFill="1" applyBorder="1" applyAlignment="1">
      <alignment horizontal="center" vertical="center" wrapText="1"/>
    </xf>
    <xf numFmtId="172" fontId="10" fillId="0" borderId="0" xfId="0" applyNumberFormat="1" applyFont="1" applyFill="1" applyBorder="1" applyAlignment="1">
      <alignment horizontal="center" vertical="center" wrapText="1"/>
    </xf>
    <xf numFmtId="172" fontId="10" fillId="0" borderId="0" xfId="74" applyNumberFormat="1" applyFont="1"/>
    <xf numFmtId="169" fontId="3" fillId="0" borderId="0" xfId="0" applyNumberFormat="1" applyFont="1"/>
    <xf numFmtId="0" fontId="10" fillId="0" borderId="0" xfId="74" applyNumberFormat="1" applyFont="1" applyFill="1" applyBorder="1" applyAlignment="1">
      <alignment horizontal="left" vertical="center" wrapText="1"/>
    </xf>
    <xf numFmtId="0" fontId="10" fillId="0" borderId="0" xfId="74" applyNumberFormat="1" applyFont="1" applyFill="1" applyBorder="1" applyAlignment="1">
      <alignment horizontal="center" vertical="center" wrapText="1"/>
    </xf>
    <xf numFmtId="173" fontId="10" fillId="0" borderId="0" xfId="74" applyNumberFormat="1" applyFont="1" applyFill="1" applyBorder="1" applyAlignment="1">
      <alignment horizontal="center" vertical="center" wrapText="1"/>
    </xf>
    <xf numFmtId="172" fontId="10" fillId="0" borderId="0" xfId="74" applyNumberFormat="1" applyFont="1" applyFill="1" applyBorder="1" applyAlignment="1">
      <alignment horizontal="center" vertical="center" wrapText="1"/>
    </xf>
    <xf numFmtId="169" fontId="10" fillId="0" borderId="0" xfId="74" applyNumberFormat="1" applyFont="1" applyFill="1" applyBorder="1" applyAlignment="1">
      <alignment horizontal="right" vertical="center" wrapText="1"/>
    </xf>
    <xf numFmtId="0" fontId="37" fillId="0" borderId="0" xfId="74" applyNumberFormat="1" applyFont="1" applyFill="1" applyBorder="1" applyAlignment="1">
      <alignment horizontal="left" vertical="center" wrapText="1"/>
    </xf>
    <xf numFmtId="0" fontId="37" fillId="0" borderId="0" xfId="74" applyNumberFormat="1" applyFont="1" applyFill="1" applyBorder="1" applyAlignment="1">
      <alignment horizontal="center" vertical="center" wrapText="1"/>
    </xf>
    <xf numFmtId="173" fontId="37" fillId="0" borderId="0" xfId="74" applyNumberFormat="1" applyFont="1" applyFill="1" applyBorder="1" applyAlignment="1">
      <alignment horizontal="center" vertical="center" wrapText="1"/>
    </xf>
    <xf numFmtId="172" fontId="37" fillId="0" borderId="0" xfId="74" applyNumberFormat="1" applyFont="1" applyFill="1" applyBorder="1" applyAlignment="1">
      <alignment horizontal="center" vertical="center" wrapText="1"/>
    </xf>
    <xf numFmtId="169" fontId="37" fillId="0" borderId="0" xfId="74" applyNumberFormat="1" applyFont="1" applyFill="1" applyBorder="1" applyAlignment="1">
      <alignment horizontal="right" vertical="center" wrapText="1"/>
    </xf>
    <xf numFmtId="169" fontId="4" fillId="0" borderId="0" xfId="0" applyNumberFormat="1" applyFont="1"/>
    <xf numFmtId="4" fontId="4" fillId="0" borderId="0" xfId="0" applyNumberFormat="1" applyFont="1"/>
    <xf numFmtId="0" fontId="37" fillId="28" borderId="0" xfId="0" applyNumberFormat="1" applyFont="1" applyFill="1" applyBorder="1" applyAlignment="1">
      <alignment horizontal="left" vertical="center" wrapText="1"/>
    </xf>
    <xf numFmtId="0" fontId="37" fillId="28" borderId="0" xfId="0" applyNumberFormat="1" applyFont="1" applyFill="1" applyBorder="1" applyAlignment="1">
      <alignment horizontal="center" vertical="center" wrapText="1"/>
    </xf>
    <xf numFmtId="173" fontId="37" fillId="28" borderId="0" xfId="0" applyNumberFormat="1" applyFont="1" applyFill="1" applyBorder="1" applyAlignment="1">
      <alignment horizontal="center" vertical="center" wrapText="1"/>
    </xf>
    <xf numFmtId="172" fontId="37" fillId="28" borderId="0" xfId="0" applyNumberFormat="1" applyFont="1" applyFill="1" applyBorder="1" applyAlignment="1">
      <alignment horizontal="center" vertical="center" wrapText="1"/>
    </xf>
    <xf numFmtId="169" fontId="37" fillId="28" borderId="0" xfId="0" applyNumberFormat="1" applyFont="1" applyFill="1" applyBorder="1" applyAlignment="1">
      <alignment horizontal="right" vertical="center" wrapText="1"/>
    </xf>
    <xf numFmtId="0" fontId="37" fillId="28" borderId="0" xfId="74" applyFont="1" applyFill="1"/>
    <xf numFmtId="0" fontId="10" fillId="28" borderId="0" xfId="0" applyNumberFormat="1" applyFont="1" applyFill="1" applyBorder="1" applyAlignment="1">
      <alignment horizontal="left" vertical="center" wrapText="1"/>
    </xf>
    <xf numFmtId="0" fontId="10" fillId="28" borderId="0" xfId="0" applyNumberFormat="1" applyFont="1" applyFill="1" applyBorder="1" applyAlignment="1">
      <alignment horizontal="center" vertical="center" wrapText="1"/>
    </xf>
    <xf numFmtId="173" fontId="10" fillId="28" borderId="0" xfId="0" applyNumberFormat="1" applyFont="1" applyFill="1" applyBorder="1" applyAlignment="1">
      <alignment horizontal="center" vertical="center" wrapText="1"/>
    </xf>
    <xf numFmtId="172" fontId="10" fillId="28" borderId="0" xfId="0" applyNumberFormat="1" applyFont="1" applyFill="1" applyBorder="1" applyAlignment="1">
      <alignment horizontal="center" vertical="center" wrapText="1"/>
    </xf>
    <xf numFmtId="169" fontId="10" fillId="28" borderId="0" xfId="0" applyNumberFormat="1" applyFont="1" applyFill="1" applyBorder="1" applyAlignment="1">
      <alignment horizontal="right" vertical="center" wrapText="1"/>
    </xf>
    <xf numFmtId="0" fontId="10" fillId="28" borderId="0" xfId="74" applyFont="1" applyFill="1"/>
    <xf numFmtId="169" fontId="2" fillId="0" borderId="0" xfId="0" applyNumberFormat="1" applyFont="1" applyFill="1" applyBorder="1" applyAlignment="1">
      <alignment horizontal="right" vertical="center" wrapText="1"/>
    </xf>
    <xf numFmtId="169" fontId="37" fillId="28" borderId="0" xfId="74" applyNumberFormat="1" applyFont="1" applyFill="1"/>
    <xf numFmtId="49" fontId="39" fillId="0" borderId="0" xfId="74" applyNumberFormat="1" applyFont="1" applyFill="1" applyBorder="1" applyAlignment="1">
      <alignment horizontal="center" vertical="center" wrapText="1"/>
    </xf>
    <xf numFmtId="49" fontId="9" fillId="0" borderId="0" xfId="74" applyNumberFormat="1" applyFont="1" applyFill="1" applyBorder="1" applyAlignment="1">
      <alignment horizontal="center" vertical="center" wrapText="1"/>
    </xf>
    <xf numFmtId="169" fontId="10" fillId="28" borderId="0" xfId="74" applyNumberFormat="1" applyFont="1" applyFill="1"/>
    <xf numFmtId="169" fontId="39" fillId="0" borderId="0" xfId="74" applyNumberFormat="1" applyFont="1" applyAlignment="1">
      <alignment horizontal="center"/>
    </xf>
    <xf numFmtId="49" fontId="9" fillId="0" borderId="0" xfId="0" applyNumberFormat="1" applyFont="1" applyFill="1" applyBorder="1" applyAlignment="1">
      <alignment horizontal="center" vertical="center" wrapText="1"/>
    </xf>
    <xf numFmtId="167" fontId="4" fillId="0" borderId="0" xfId="71" applyNumberFormat="1" applyFont="1" applyFill="1" applyBorder="1" applyAlignment="1" applyProtection="1">
      <alignment horizontal="right" vertical="center" wrapText="1"/>
      <protection hidden="1"/>
    </xf>
    <xf numFmtId="167" fontId="3" fillId="0" borderId="0" xfId="71" applyNumberFormat="1" applyFont="1" applyFill="1" applyBorder="1" applyAlignment="1" applyProtection="1">
      <alignment horizontal="right" vertical="center" wrapText="1"/>
      <protection hidden="1"/>
    </xf>
    <xf numFmtId="167" fontId="4" fillId="0" borderId="0" xfId="0" applyNumberFormat="1" applyFont="1" applyFill="1" applyAlignment="1">
      <alignment horizontal="right" vertical="center"/>
    </xf>
    <xf numFmtId="49" fontId="11" fillId="0" borderId="0" xfId="71" applyNumberFormat="1" applyFont="1" applyFill="1" applyBorder="1" applyAlignment="1" applyProtection="1">
      <alignment horizontal="center" vertical="center" wrapText="1"/>
      <protection hidden="1"/>
    </xf>
    <xf numFmtId="49" fontId="4" fillId="0" borderId="0" xfId="71" applyNumberFormat="1" applyFont="1" applyFill="1" applyBorder="1" applyAlignment="1" applyProtection="1">
      <alignment horizontal="center" vertical="center" wrapText="1"/>
      <protection hidden="1"/>
    </xf>
    <xf numFmtId="49" fontId="49" fillId="0" borderId="0" xfId="71" applyNumberFormat="1" applyFont="1" applyFill="1" applyBorder="1" applyAlignment="1" applyProtection="1">
      <alignment horizontal="center" vertical="center" wrapText="1"/>
      <protection hidden="1"/>
    </xf>
    <xf numFmtId="49" fontId="49" fillId="0" borderId="0" xfId="71" applyNumberFormat="1" applyFont="1" applyFill="1" applyBorder="1" applyAlignment="1" applyProtection="1">
      <alignment horizontal="center" vertical="center"/>
      <protection hidden="1"/>
    </xf>
    <xf numFmtId="49" fontId="50" fillId="0" borderId="0" xfId="71" applyNumberFormat="1" applyFont="1" applyFill="1" applyBorder="1" applyAlignment="1" applyProtection="1">
      <alignment horizontal="center" vertical="center" wrapText="1"/>
      <protection hidden="1"/>
    </xf>
    <xf numFmtId="49" fontId="3" fillId="0" borderId="0" xfId="71" applyNumberFormat="1" applyFont="1" applyFill="1" applyBorder="1" applyAlignment="1" applyProtection="1">
      <alignment horizontal="center" vertical="center" wrapText="1"/>
      <protection hidden="1"/>
    </xf>
    <xf numFmtId="0" fontId="3" fillId="0" borderId="0" xfId="93" applyFont="1" applyFill="1" applyBorder="1" applyAlignment="1">
      <alignment horizontal="center" vertical="center" wrapText="1"/>
    </xf>
    <xf numFmtId="0" fontId="4" fillId="0" borderId="0" xfId="93" applyFont="1" applyFill="1" applyBorder="1" applyAlignment="1">
      <alignment horizontal="center" vertical="center" wrapText="1"/>
    </xf>
    <xf numFmtId="0" fontId="4" fillId="0" borderId="0" xfId="71" applyFont="1" applyFill="1" applyAlignment="1">
      <alignment horizontal="left" vertical="center" wrapText="1"/>
    </xf>
    <xf numFmtId="0" fontId="9" fillId="0" borderId="0" xfId="71" applyFont="1" applyFill="1" applyAlignment="1">
      <alignment horizontal="left" vertical="center" wrapText="1"/>
    </xf>
    <xf numFmtId="0" fontId="3" fillId="0" borderId="0" xfId="93" applyFont="1" applyFill="1" applyAlignment="1">
      <alignment horizontal="left" vertical="center" wrapText="1"/>
    </xf>
    <xf numFmtId="0" fontId="4" fillId="0" borderId="0" xfId="93" applyFont="1" applyFill="1" applyAlignment="1">
      <alignment horizontal="left" vertical="center" wrapText="1"/>
    </xf>
    <xf numFmtId="0" fontId="39" fillId="0" borderId="0" xfId="93" applyFont="1" applyFill="1" applyBorder="1" applyAlignment="1">
      <alignment horizontal="left" vertical="center" wrapText="1"/>
    </xf>
    <xf numFmtId="0" fontId="9" fillId="0" borderId="0" xfId="93" applyFont="1" applyFill="1" applyBorder="1" applyAlignment="1">
      <alignment horizontal="left" vertical="center" wrapText="1"/>
    </xf>
    <xf numFmtId="0" fontId="39" fillId="0" borderId="0" xfId="71" applyFont="1" applyFill="1" applyAlignment="1">
      <alignment horizontal="left" vertical="center" wrapText="1"/>
    </xf>
    <xf numFmtId="0" fontId="41" fillId="0" borderId="0" xfId="71" applyFont="1" applyFill="1" applyAlignment="1">
      <alignment horizontal="left" vertical="center" wrapText="1"/>
    </xf>
    <xf numFmtId="171" fontId="4" fillId="0" borderId="0" xfId="93" applyNumberFormat="1" applyFont="1" applyFill="1"/>
    <xf numFmtId="171" fontId="3" fillId="0" borderId="0" xfId="93" applyNumberFormat="1" applyFont="1" applyFill="1"/>
    <xf numFmtId="171" fontId="3" fillId="0" borderId="0" xfId="0" applyNumberFormat="1" applyFont="1" applyFill="1"/>
    <xf numFmtId="171" fontId="4" fillId="0" borderId="0" xfId="0" applyNumberFormat="1" applyFont="1" applyFill="1"/>
    <xf numFmtId="171" fontId="11" fillId="0" borderId="0" xfId="0" applyNumberFormat="1" applyFont="1" applyFill="1"/>
    <xf numFmtId="169" fontId="10" fillId="0" borderId="0" xfId="74" applyNumberFormat="1" applyFont="1" applyFill="1"/>
    <xf numFmtId="0" fontId="10" fillId="0" borderId="0" xfId="74" applyFont="1" applyFill="1"/>
    <xf numFmtId="0" fontId="37" fillId="0" borderId="0" xfId="74" applyFont="1" applyFill="1"/>
    <xf numFmtId="0" fontId="7" fillId="0" borderId="0" xfId="71" applyFont="1"/>
    <xf numFmtId="169" fontId="9" fillId="28" borderId="0" xfId="0" applyNumberFormat="1" applyFont="1" applyFill="1" applyBorder="1" applyAlignment="1">
      <alignment horizontal="right" vertical="center" wrapText="1"/>
    </xf>
    <xf numFmtId="167" fontId="3" fillId="28" borderId="0" xfId="71" applyNumberFormat="1" applyFont="1" applyFill="1" applyAlignment="1">
      <alignment horizontal="right" vertical="center"/>
    </xf>
    <xf numFmtId="0" fontId="3" fillId="28" borderId="0" xfId="93" applyFont="1" applyFill="1" applyBorder="1" applyAlignment="1">
      <alignment horizontal="center" vertical="center" wrapText="1"/>
    </xf>
    <xf numFmtId="0" fontId="39" fillId="28" borderId="0" xfId="71" applyFont="1" applyFill="1" applyAlignment="1">
      <alignment horizontal="left" vertical="center" wrapText="1"/>
    </xf>
    <xf numFmtId="49" fontId="3" fillId="0" borderId="16" xfId="92" applyNumberFormat="1" applyFont="1" applyBorder="1" applyAlignment="1">
      <alignment horizontal="center" vertical="center"/>
    </xf>
    <xf numFmtId="49" fontId="4" fillId="0" borderId="16" xfId="92" applyNumberFormat="1" applyFont="1" applyBorder="1" applyAlignment="1">
      <alignment horizontal="center" vertical="center"/>
    </xf>
    <xf numFmtId="49" fontId="4" fillId="0" borderId="16" xfId="92" applyNumberFormat="1" applyFont="1" applyFill="1" applyBorder="1" applyAlignment="1">
      <alignment horizontal="center" vertical="center"/>
    </xf>
    <xf numFmtId="49" fontId="3" fillId="0" borderId="16" xfId="92" applyNumberFormat="1" applyFont="1" applyFill="1" applyBorder="1" applyAlignment="1">
      <alignment horizontal="center" vertical="center"/>
    </xf>
    <xf numFmtId="171" fontId="4" fillId="0" borderId="0" xfId="142" applyNumberFormat="1" applyFont="1" applyFill="1" applyBorder="1" applyAlignment="1">
      <alignment horizontal="right" vertical="center" wrapText="1"/>
    </xf>
    <xf numFmtId="171" fontId="39" fillId="0" borderId="0" xfId="142" applyNumberFormat="1" applyFont="1" applyFill="1" applyBorder="1" applyAlignment="1">
      <alignment horizontal="right" vertical="center" wrapText="1"/>
    </xf>
    <xf numFmtId="171" fontId="9" fillId="0" borderId="0" xfId="142" applyNumberFormat="1" applyFont="1" applyFill="1" applyBorder="1" applyAlignment="1">
      <alignment horizontal="right" vertical="center" wrapText="1"/>
    </xf>
    <xf numFmtId="171" fontId="4" fillId="0" borderId="0" xfId="93" applyNumberFormat="1" applyFont="1" applyFill="1" applyAlignment="1">
      <alignment horizontal="right" vertical="center" wrapText="1"/>
    </xf>
    <xf numFmtId="171" fontId="3" fillId="0" borderId="0" xfId="93" applyNumberFormat="1" applyFont="1" applyFill="1" applyAlignment="1">
      <alignment horizontal="right" vertical="center" wrapText="1"/>
    </xf>
    <xf numFmtId="0" fontId="4" fillId="0" borderId="0" xfId="71" applyFont="1"/>
    <xf numFmtId="1" fontId="49" fillId="28" borderId="15" xfId="71" applyNumberFormat="1" applyFont="1" applyFill="1" applyBorder="1" applyAlignment="1">
      <alignment horizontal="center" vertical="center" wrapText="1"/>
    </xf>
    <xf numFmtId="168" fontId="51" fillId="28" borderId="0" xfId="71" applyNumberFormat="1" applyFont="1" applyFill="1" applyBorder="1" applyAlignment="1">
      <alignment horizontal="left" vertical="center" wrapText="1"/>
    </xf>
    <xf numFmtId="168" fontId="51" fillId="28" borderId="0" xfId="71" applyNumberFormat="1" applyFont="1" applyFill="1" applyBorder="1" applyAlignment="1">
      <alignment horizontal="right" vertical="center" wrapText="1"/>
    </xf>
    <xf numFmtId="167" fontId="51" fillId="28" borderId="0" xfId="71" applyNumberFormat="1" applyFont="1" applyFill="1" applyBorder="1" applyAlignment="1">
      <alignment horizontal="center" vertical="center" wrapText="1"/>
    </xf>
    <xf numFmtId="0" fontId="49" fillId="0" borderId="0" xfId="71" applyNumberFormat="1" applyFont="1" applyFill="1" applyBorder="1" applyAlignment="1">
      <alignment horizontal="center" vertical="center" wrapText="1"/>
    </xf>
    <xf numFmtId="0" fontId="4" fillId="28" borderId="0" xfId="71" applyFont="1" applyFill="1" applyBorder="1" applyAlignment="1">
      <alignment horizontal="left" vertical="center" wrapText="1"/>
    </xf>
    <xf numFmtId="167" fontId="49" fillId="28" borderId="0" xfId="73" applyNumberFormat="1" applyFont="1" applyFill="1" applyBorder="1" applyAlignment="1">
      <alignment horizontal="center" vertical="center" wrapText="1"/>
    </xf>
    <xf numFmtId="0" fontId="4" fillId="0" borderId="0" xfId="71" applyFont="1" applyFill="1" applyBorder="1" applyAlignment="1">
      <alignment horizontal="left" vertical="center" wrapText="1"/>
    </xf>
    <xf numFmtId="0" fontId="4" fillId="28" borderId="0" xfId="71" applyFont="1" applyFill="1"/>
    <xf numFmtId="0" fontId="4" fillId="28" borderId="0" xfId="91" applyFont="1" applyFill="1" applyBorder="1" applyAlignment="1">
      <alignment horizontal="left" vertical="center" wrapText="1"/>
    </xf>
    <xf numFmtId="0" fontId="4" fillId="0" borderId="0" xfId="71" applyFont="1" applyBorder="1" applyAlignment="1">
      <alignment vertical="center" wrapText="1"/>
    </xf>
    <xf numFmtId="0" fontId="4" fillId="28" borderId="0" xfId="71" applyFont="1" applyFill="1" applyAlignment="1">
      <alignment vertical="center" wrapText="1"/>
    </xf>
    <xf numFmtId="0" fontId="4" fillId="0" borderId="0" xfId="71" applyFont="1" applyAlignment="1">
      <alignment vertical="center" wrapText="1"/>
    </xf>
    <xf numFmtId="0" fontId="4" fillId="28" borderId="0" xfId="71" applyFont="1" applyFill="1" applyBorder="1" applyAlignment="1">
      <alignment vertical="center" wrapText="1"/>
    </xf>
    <xf numFmtId="0" fontId="51" fillId="0" borderId="0" xfId="71" applyNumberFormat="1" applyFont="1" applyFill="1" applyBorder="1" applyAlignment="1">
      <alignment horizontal="center" vertical="center" wrapText="1"/>
    </xf>
    <xf numFmtId="174" fontId="2" fillId="0" borderId="0" xfId="0" applyNumberFormat="1" applyFont="1" applyFill="1"/>
    <xf numFmtId="49" fontId="51" fillId="28" borderId="15" xfId="71" applyNumberFormat="1" applyFont="1" applyFill="1" applyBorder="1" applyAlignment="1">
      <alignment horizontal="center" vertical="center" wrapText="1"/>
    </xf>
    <xf numFmtId="49" fontId="4" fillId="28" borderId="0" xfId="71" applyNumberFormat="1" applyFont="1" applyFill="1" applyBorder="1" applyAlignment="1" applyProtection="1">
      <alignment horizontal="center" vertical="center" wrapText="1"/>
      <protection hidden="1"/>
    </xf>
    <xf numFmtId="0" fontId="9" fillId="28" borderId="0" xfId="71" applyFont="1" applyFill="1" applyAlignment="1">
      <alignment horizontal="left" vertical="center" wrapText="1"/>
    </xf>
    <xf numFmtId="167" fontId="4" fillId="28" borderId="0" xfId="71" applyNumberFormat="1" applyFont="1" applyFill="1" applyBorder="1" applyAlignment="1" applyProtection="1">
      <alignment horizontal="right" vertical="center" wrapText="1"/>
      <protection hidden="1"/>
    </xf>
    <xf numFmtId="171" fontId="4" fillId="28" borderId="0" xfId="0" applyNumberFormat="1" applyFont="1" applyFill="1"/>
    <xf numFmtId="0" fontId="4" fillId="28" borderId="0" xfId="0" applyFont="1" applyFill="1"/>
    <xf numFmtId="49" fontId="49" fillId="28" borderId="0" xfId="71" applyNumberFormat="1" applyFont="1" applyFill="1" applyBorder="1" applyAlignment="1" applyProtection="1">
      <alignment horizontal="center" vertical="center" wrapText="1"/>
      <protection hidden="1"/>
    </xf>
    <xf numFmtId="171" fontId="11" fillId="28" borderId="0" xfId="0" applyNumberFormat="1" applyFont="1" applyFill="1"/>
    <xf numFmtId="0" fontId="11" fillId="28" borderId="0" xfId="0" applyFont="1" applyFill="1"/>
    <xf numFmtId="171" fontId="3" fillId="28" borderId="0" xfId="93" applyNumberFormat="1" applyFont="1" applyFill="1"/>
    <xf numFmtId="0" fontId="3" fillId="28" borderId="0" xfId="93" applyFont="1" applyFill="1"/>
    <xf numFmtId="49" fontId="3" fillId="28" borderId="0" xfId="71" applyNumberFormat="1" applyFont="1" applyFill="1" applyBorder="1" applyAlignment="1" applyProtection="1">
      <alignment horizontal="center" vertical="center" wrapText="1"/>
      <protection hidden="1"/>
    </xf>
    <xf numFmtId="167" fontId="3" fillId="28" borderId="0" xfId="71" applyNumberFormat="1" applyFont="1" applyFill="1" applyBorder="1" applyAlignment="1" applyProtection="1">
      <alignment horizontal="right" vertical="center" wrapText="1"/>
      <protection hidden="1"/>
    </xf>
    <xf numFmtId="171" fontId="4" fillId="28" borderId="0" xfId="93" applyNumberFormat="1" applyFont="1" applyFill="1"/>
    <xf numFmtId="0" fontId="4" fillId="28" borderId="0" xfId="93" applyFont="1" applyFill="1"/>
    <xf numFmtId="167" fontId="4" fillId="28" borderId="0" xfId="71" applyNumberFormat="1" applyFont="1" applyFill="1" applyAlignment="1">
      <alignment horizontal="right" vertical="center"/>
    </xf>
    <xf numFmtId="167" fontId="4" fillId="28" borderId="0" xfId="0" applyNumberFormat="1" applyFont="1" applyFill="1" applyAlignment="1">
      <alignment horizontal="right" vertical="center"/>
    </xf>
    <xf numFmtId="176" fontId="52" fillId="0" borderId="0" xfId="80" applyNumberFormat="1" applyFont="1" applyFill="1" applyAlignment="1" applyProtection="1">
      <alignment horizontal="center" vertical="center" wrapText="1"/>
    </xf>
    <xf numFmtId="175" fontId="52" fillId="29" borderId="0" xfId="80" applyFont="1" applyFill="1" applyAlignment="1" applyProtection="1"/>
    <xf numFmtId="169" fontId="4" fillId="30" borderId="0" xfId="0" applyNumberFormat="1" applyFont="1" applyFill="1"/>
    <xf numFmtId="169" fontId="37" fillId="31" borderId="15" xfId="74" applyNumberFormat="1" applyFont="1" applyFill="1" applyBorder="1"/>
    <xf numFmtId="49" fontId="9" fillId="28" borderId="0" xfId="0" applyNumberFormat="1" applyFont="1" applyFill="1" applyBorder="1" applyAlignment="1">
      <alignment horizontal="center" vertical="center" wrapText="1"/>
    </xf>
    <xf numFmtId="169" fontId="39" fillId="28" borderId="0" xfId="0" applyNumberFormat="1" applyFont="1" applyFill="1" applyBorder="1" applyAlignment="1">
      <alignment horizontal="right" vertical="center" wrapText="1"/>
    </xf>
    <xf numFmtId="169" fontId="3" fillId="28" borderId="0" xfId="0" applyNumberFormat="1" applyFont="1" applyFill="1"/>
    <xf numFmtId="175" fontId="53" fillId="29" borderId="0" xfId="80" applyFont="1" applyFill="1" applyAlignment="1" applyProtection="1"/>
    <xf numFmtId="175" fontId="54" fillId="29" borderId="0" xfId="80" applyFont="1" applyFill="1" applyAlignment="1" applyProtection="1">
      <alignment horizontal="center" vertical="center"/>
    </xf>
    <xf numFmtId="175" fontId="46" fillId="29" borderId="0" xfId="80" applyFont="1" applyFill="1" applyAlignment="1" applyProtection="1"/>
    <xf numFmtId="49" fontId="52" fillId="29" borderId="0" xfId="80" applyNumberFormat="1" applyFont="1" applyFill="1" applyAlignment="1" applyProtection="1">
      <alignment horizontal="center"/>
    </xf>
    <xf numFmtId="175" fontId="52" fillId="32" borderId="0" xfId="80" applyFont="1" applyFill="1" applyAlignment="1" applyProtection="1"/>
    <xf numFmtId="175" fontId="52" fillId="29" borderId="0" xfId="80" applyFont="1" applyFill="1" applyAlignment="1" applyProtection="1">
      <alignment horizontal="center"/>
    </xf>
    <xf numFmtId="0" fontId="13" fillId="0" borderId="0" xfId="92" applyFont="1" applyAlignment="1">
      <alignment horizontal="center" vertical="center" wrapText="1"/>
    </xf>
    <xf numFmtId="0" fontId="3" fillId="0" borderId="0" xfId="93" applyFont="1" applyFill="1" applyAlignment="1">
      <alignment horizontal="center" vertical="center"/>
    </xf>
    <xf numFmtId="0" fontId="36" fillId="0" borderId="0" xfId="84" applyNumberFormat="1" applyFont="1" applyFill="1" applyBorder="1" applyAlignment="1">
      <alignment horizontal="center" vertical="center" wrapText="1"/>
    </xf>
    <xf numFmtId="0" fontId="36" fillId="0" borderId="0" xfId="74" applyNumberFormat="1" applyFont="1" applyFill="1" applyBorder="1" applyAlignment="1">
      <alignment horizontal="center" vertical="center" wrapText="1"/>
    </xf>
    <xf numFmtId="0" fontId="9" fillId="0" borderId="21" xfId="74" applyFont="1" applyBorder="1" applyAlignment="1">
      <alignment horizontal="right"/>
    </xf>
    <xf numFmtId="49" fontId="51" fillId="28" borderId="15" xfId="71" applyNumberFormat="1" applyFont="1" applyFill="1" applyBorder="1" applyAlignment="1">
      <alignment horizontal="center" vertical="center" wrapText="1"/>
    </xf>
    <xf numFmtId="0" fontId="13" fillId="28" borderId="0" xfId="71" applyFont="1" applyFill="1" applyAlignment="1">
      <alignment horizontal="center"/>
    </xf>
    <xf numFmtId="0" fontId="55" fillId="28" borderId="0" xfId="71" applyFont="1" applyFill="1" applyAlignment="1">
      <alignment horizontal="center" vertical="center" wrapText="1"/>
    </xf>
    <xf numFmtId="0" fontId="51" fillId="28" borderId="15" xfId="71" applyFont="1" applyFill="1" applyBorder="1" applyAlignment="1">
      <alignment horizontal="center" vertical="center" wrapText="1"/>
    </xf>
    <xf numFmtId="0" fontId="36" fillId="0" borderId="0" xfId="0" applyNumberFormat="1" applyFont="1" applyFill="1" applyBorder="1" applyAlignment="1">
      <alignment horizontal="center" vertical="center" wrapText="1"/>
    </xf>
  </cellXfs>
  <cellStyles count="15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анные (редактируемые)" xfId="28"/>
    <cellStyle name="Данные (редактируемые) 2" xfId="29"/>
    <cellStyle name="Данные (только для чтения)" xfId="30"/>
    <cellStyle name="Данные (только для чтения) 2" xfId="31"/>
    <cellStyle name="Данные для удаления" xfId="32"/>
    <cellStyle name="Данные для удаления 2" xfId="33"/>
    <cellStyle name="Заголовки полей" xfId="34"/>
    <cellStyle name="Заголовки полей [печать]" xfId="35"/>
    <cellStyle name="Заголовки полей 2" xfId="36"/>
    <cellStyle name="Заголовки полей 3" xfId="37"/>
    <cellStyle name="Заголовки полей 4" xfId="38"/>
    <cellStyle name="Заголовки полей 5" xfId="39"/>
    <cellStyle name="Заголовки полей 6" xfId="40"/>
    <cellStyle name="Заголовки полей 7" xfId="41"/>
    <cellStyle name="Заголовки полей 8" xfId="42"/>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аголовок меры" xfId="47"/>
    <cellStyle name="Заголовок меры 2" xfId="48"/>
    <cellStyle name="Заголовок показателя [печать]" xfId="49"/>
    <cellStyle name="Заголовок показателя константы" xfId="50"/>
    <cellStyle name="Заголовок показателя константы 2" xfId="51"/>
    <cellStyle name="Заголовок результата расчета" xfId="52"/>
    <cellStyle name="Заголовок результата расчета 2" xfId="53"/>
    <cellStyle name="Заголовок свободного показателя" xfId="54"/>
    <cellStyle name="Заголовок свободного показателя 2" xfId="55"/>
    <cellStyle name="Значение фильтра" xfId="56"/>
    <cellStyle name="Значение фильтра [печать]" xfId="57"/>
    <cellStyle name="Значение фильтра [печать] 2" xfId="58"/>
    <cellStyle name="Значение фильтра 2" xfId="59"/>
    <cellStyle name="Значение фильтра 3" xfId="60"/>
    <cellStyle name="Значение фильтра 4" xfId="61"/>
    <cellStyle name="Значение фильтра 5" xfId="62"/>
    <cellStyle name="Значение фильтра 6" xfId="63"/>
    <cellStyle name="Значение фильтра 7" xfId="64"/>
    <cellStyle name="Значение фильтра 8" xfId="65"/>
    <cellStyle name="Информация о задаче" xfId="66"/>
    <cellStyle name="Итог" xfId="67" builtinId="25" customBuiltin="1"/>
    <cellStyle name="Контрольная ячейка" xfId="68" builtinId="23" customBuiltin="1"/>
    <cellStyle name="Название" xfId="69" builtinId="15" customBuiltin="1"/>
    <cellStyle name="Нейтральный" xfId="70" builtinId="28" customBuiltin="1"/>
    <cellStyle name="Обычный" xfId="0" builtinId="0"/>
    <cellStyle name="Обычный 2" xfId="71"/>
    <cellStyle name="Обычный 2 2" xfId="72"/>
    <cellStyle name="Обычный 2 2 2" xfId="73"/>
    <cellStyle name="Обычный 2 3" xfId="74"/>
    <cellStyle name="Обычный 2 3 2" xfId="75"/>
    <cellStyle name="Обычный 2 4" xfId="76"/>
    <cellStyle name="Обычный 2 4 2" xfId="77"/>
    <cellStyle name="Обычный 2 5" xfId="78"/>
    <cellStyle name="Обычный 2 5 2" xfId="79"/>
    <cellStyle name="Обычный 2 8" xfId="80"/>
    <cellStyle name="Обычный 3" xfId="81"/>
    <cellStyle name="Обычный 3 2" xfId="82"/>
    <cellStyle name="Обычный 3 3" xfId="83"/>
    <cellStyle name="Обычный 4" xfId="84"/>
    <cellStyle name="Обычный 4 2" xfId="85"/>
    <cellStyle name="Обычный 5" xfId="86"/>
    <cellStyle name="Обычный 5 2" xfId="87"/>
    <cellStyle name="Обычный 6" xfId="88"/>
    <cellStyle name="Обычный 6 2" xfId="89"/>
    <cellStyle name="Обычный 6 3" xfId="90"/>
    <cellStyle name="Обычный_Инвест 06 уточн" xfId="91"/>
    <cellStyle name="Обычный_прил.финпом" xfId="92"/>
    <cellStyle name="Обычный_республиканский  2005 г" xfId="93"/>
    <cellStyle name="Отдельная ячейка" xfId="94"/>
    <cellStyle name="Отдельная ячейка - константа" xfId="95"/>
    <cellStyle name="Отдельная ячейка - константа [печать]" xfId="96"/>
    <cellStyle name="Отдельная ячейка - константа [печать] 2" xfId="97"/>
    <cellStyle name="Отдельная ячейка - константа 2" xfId="98"/>
    <cellStyle name="Отдельная ячейка - константа 3" xfId="99"/>
    <cellStyle name="Отдельная ячейка - константа 4" xfId="100"/>
    <cellStyle name="Отдельная ячейка - константа 5" xfId="101"/>
    <cellStyle name="Отдельная ячейка - константа 6" xfId="102"/>
    <cellStyle name="Отдельная ячейка - константа 7" xfId="103"/>
    <cellStyle name="Отдельная ячейка - константа 8" xfId="104"/>
    <cellStyle name="Отдельная ячейка [печать]" xfId="105"/>
    <cellStyle name="Отдельная ячейка [печать] 2" xfId="106"/>
    <cellStyle name="Отдельная ячейка 2" xfId="107"/>
    <cellStyle name="Отдельная ячейка 3" xfId="108"/>
    <cellStyle name="Отдельная ячейка 4" xfId="109"/>
    <cellStyle name="Отдельная ячейка 5" xfId="110"/>
    <cellStyle name="Отдельная ячейка 6" xfId="111"/>
    <cellStyle name="Отдельная ячейка 7" xfId="112"/>
    <cellStyle name="Отдельная ячейка 8" xfId="113"/>
    <cellStyle name="Отдельная ячейка-результат" xfId="114"/>
    <cellStyle name="Отдельная ячейка-результат [печать]" xfId="115"/>
    <cellStyle name="Отдельная ячейка-результат [печать] 2" xfId="116"/>
    <cellStyle name="Отдельная ячейка-результат 2" xfId="117"/>
    <cellStyle name="Отдельная ячейка-результат 3" xfId="118"/>
    <cellStyle name="Отдельная ячейка-результат 4" xfId="119"/>
    <cellStyle name="Отдельная ячейка-результат 5" xfId="120"/>
    <cellStyle name="Отдельная ячейка-результат 6" xfId="121"/>
    <cellStyle name="Отдельная ячейка-результат 7" xfId="122"/>
    <cellStyle name="Отдельная ячейка-результат 8" xfId="123"/>
    <cellStyle name="Плохой" xfId="124" builtinId="27" customBuiltin="1"/>
    <cellStyle name="Пояснение" xfId="125" builtinId="53" customBuiltin="1"/>
    <cellStyle name="Примечание" xfId="126" builtinId="10" customBuiltin="1"/>
    <cellStyle name="Примечание 2" xfId="127"/>
    <cellStyle name="Примечание 3" xfId="128"/>
    <cellStyle name="Свойства элементов измерения" xfId="129"/>
    <cellStyle name="Свойства элементов измерения [печать]" xfId="130"/>
    <cellStyle name="Свойства элементов измерения [печать] 2" xfId="131"/>
    <cellStyle name="Связанная ячейка" xfId="132" builtinId="24" customBuiltin="1"/>
    <cellStyle name="Текст предупреждения" xfId="133" builtinId="11" customBuiltin="1"/>
    <cellStyle name="Финансовый 2" xfId="134"/>
    <cellStyle name="Финансовый 2 2" xfId="135"/>
    <cellStyle name="Финансовый 3" xfId="136"/>
    <cellStyle name="Финансовый 3 2" xfId="137"/>
    <cellStyle name="Финансовый 3 2 2" xfId="138"/>
    <cellStyle name="Финансовый 4" xfId="139"/>
    <cellStyle name="Финансовый 4 2" xfId="140"/>
    <cellStyle name="Финансовый 4 3" xfId="141"/>
    <cellStyle name="Финансовый 5" xfId="142"/>
    <cellStyle name="Хороший" xfId="143" builtinId="26" customBuiltin="1"/>
    <cellStyle name="Элементы осей" xfId="144"/>
    <cellStyle name="Элементы осей [печать]" xfId="145"/>
    <cellStyle name="Элементы осей [печать] 2" xfId="146"/>
    <cellStyle name="Элементы осей 2" xfId="147"/>
    <cellStyle name="Элементы осей 3" xfId="148"/>
    <cellStyle name="Элементы осей 4" xfId="149"/>
    <cellStyle name="Элементы осей 5" xfId="150"/>
    <cellStyle name="Элементы осей 6" xfId="151"/>
    <cellStyle name="Элементы осей 7" xfId="152"/>
    <cellStyle name="Элементы осей 8" xfId="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tabSelected="1" view="pageBreakPreview" zoomScale="90" zoomScaleNormal="100" zoomScaleSheetLayoutView="90" workbookViewId="0">
      <selection activeCell="C18" sqref="C18"/>
    </sheetView>
  </sheetViews>
  <sheetFormatPr defaultRowHeight="15.75" x14ac:dyDescent="0.25"/>
  <cols>
    <col min="1" max="1" width="24.42578125" style="26" customWidth="1"/>
    <col min="2" max="2" width="60.42578125" style="26" customWidth="1"/>
    <col min="3" max="3" width="14" style="26" bestFit="1" customWidth="1"/>
    <col min="4" max="4" width="13.42578125" style="26" bestFit="1" customWidth="1"/>
    <col min="5" max="16384" width="9.140625" style="26"/>
  </cols>
  <sheetData>
    <row r="1" spans="1:4" ht="12" customHeight="1" x14ac:dyDescent="0.25">
      <c r="C1" s="2"/>
    </row>
    <row r="2" spans="1:4" x14ac:dyDescent="0.25">
      <c r="A2" s="27"/>
      <c r="B2" s="28" t="s">
        <v>151</v>
      </c>
      <c r="C2" s="27"/>
      <c r="D2" s="27"/>
    </row>
    <row r="3" spans="1:4" ht="31.5" customHeight="1" x14ac:dyDescent="0.25">
      <c r="A3" s="241" t="s">
        <v>1514</v>
      </c>
      <c r="B3" s="241"/>
      <c r="C3" s="241"/>
      <c r="D3" s="241"/>
    </row>
    <row r="4" spans="1:4" ht="12" customHeight="1" x14ac:dyDescent="0.25">
      <c r="A4" s="11"/>
      <c r="B4" s="11"/>
      <c r="C4" s="11"/>
    </row>
    <row r="5" spans="1:4" x14ac:dyDescent="0.25">
      <c r="D5" s="84" t="s">
        <v>205</v>
      </c>
    </row>
    <row r="6" spans="1:4" ht="28.5" x14ac:dyDescent="0.25">
      <c r="A6" s="50" t="s">
        <v>22</v>
      </c>
      <c r="B6" s="50" t="s">
        <v>86</v>
      </c>
      <c r="C6" s="50" t="s">
        <v>167</v>
      </c>
      <c r="D6" s="51" t="s">
        <v>152</v>
      </c>
    </row>
    <row r="7" spans="1:4" ht="28.5" x14ac:dyDescent="0.25">
      <c r="A7" s="185" t="s">
        <v>23</v>
      </c>
      <c r="B7" s="52" t="s">
        <v>24</v>
      </c>
      <c r="C7" s="53">
        <f>C8+C9</f>
        <v>1407879.7000000002</v>
      </c>
      <c r="D7" s="53">
        <f>D8+D9</f>
        <v>-1800000</v>
      </c>
    </row>
    <row r="8" spans="1:4" ht="30" x14ac:dyDescent="0.25">
      <c r="A8" s="186" t="s">
        <v>84</v>
      </c>
      <c r="B8" s="54" t="s">
        <v>1318</v>
      </c>
      <c r="C8" s="55">
        <v>3258357.2</v>
      </c>
      <c r="D8" s="55">
        <v>0</v>
      </c>
    </row>
    <row r="9" spans="1:4" ht="30" x14ac:dyDescent="0.25">
      <c r="A9" s="186" t="s">
        <v>85</v>
      </c>
      <c r="B9" s="54" t="s">
        <v>1319</v>
      </c>
      <c r="C9" s="56">
        <v>-1850477.5</v>
      </c>
      <c r="D9" s="56">
        <v>-1800000</v>
      </c>
    </row>
    <row r="10" spans="1:4" ht="28.5" x14ac:dyDescent="0.25">
      <c r="A10" s="185" t="s">
        <v>25</v>
      </c>
      <c r="B10" s="52" t="s">
        <v>26</v>
      </c>
      <c r="C10" s="57">
        <f>SUM(C11:C17)</f>
        <v>-872420.78003999998</v>
      </c>
      <c r="D10" s="57">
        <f>SUM(D11:D17)</f>
        <v>879682.91110000003</v>
      </c>
    </row>
    <row r="11" spans="1:4" ht="45" hidden="1" x14ac:dyDescent="0.25">
      <c r="A11" s="187" t="s">
        <v>40</v>
      </c>
      <c r="B11" s="54" t="s">
        <v>566</v>
      </c>
      <c r="C11" s="63"/>
      <c r="D11" s="63"/>
    </row>
    <row r="12" spans="1:4" ht="45" x14ac:dyDescent="0.25">
      <c r="A12" s="187" t="s">
        <v>1320</v>
      </c>
      <c r="B12" s="54" t="s">
        <v>1321</v>
      </c>
      <c r="C12" s="55">
        <v>216959</v>
      </c>
      <c r="D12" s="55">
        <v>200189</v>
      </c>
    </row>
    <row r="13" spans="1:4" ht="75" x14ac:dyDescent="0.25">
      <c r="A13" s="187" t="s">
        <v>1322</v>
      </c>
      <c r="B13" s="54" t="s">
        <v>1323</v>
      </c>
      <c r="C13" s="55">
        <v>6975508.5999999996</v>
      </c>
      <c r="D13" s="55">
        <v>1268922</v>
      </c>
    </row>
    <row r="14" spans="1:4" ht="45" x14ac:dyDescent="0.25">
      <c r="A14" s="186" t="s">
        <v>41</v>
      </c>
      <c r="B14" s="54" t="s">
        <v>130</v>
      </c>
      <c r="C14" s="55">
        <v>-94988.242899999997</v>
      </c>
      <c r="D14" s="55"/>
    </row>
    <row r="15" spans="1:4" ht="75" x14ac:dyDescent="0.25">
      <c r="A15" s="187" t="s">
        <v>41</v>
      </c>
      <c r="B15" s="54" t="s">
        <v>176</v>
      </c>
      <c r="C15" s="55">
        <v>-6975508.5999999996</v>
      </c>
      <c r="D15" s="55"/>
    </row>
    <row r="16" spans="1:4" ht="45" x14ac:dyDescent="0.25">
      <c r="A16" s="187" t="s">
        <v>1324</v>
      </c>
      <c r="B16" s="54" t="s">
        <v>1326</v>
      </c>
      <c r="C16" s="55">
        <v>-45206.35714</v>
      </c>
      <c r="D16" s="55"/>
    </row>
    <row r="17" spans="1:6" ht="45" x14ac:dyDescent="0.25">
      <c r="A17" s="187" t="s">
        <v>1325</v>
      </c>
      <c r="B17" s="54" t="s">
        <v>1326</v>
      </c>
      <c r="C17" s="55">
        <v>-949185.18</v>
      </c>
      <c r="D17" s="55">
        <v>-589428.08889999997</v>
      </c>
    </row>
    <row r="18" spans="1:6" ht="28.5" x14ac:dyDescent="0.25">
      <c r="A18" s="188" t="s">
        <v>97</v>
      </c>
      <c r="B18" s="58" t="s">
        <v>98</v>
      </c>
      <c r="C18" s="59">
        <f>C19+C20</f>
        <v>0</v>
      </c>
      <c r="D18" s="59">
        <f>D19+D20</f>
        <v>4735832.7764799967</v>
      </c>
    </row>
    <row r="19" spans="1:6" ht="30" x14ac:dyDescent="0.25">
      <c r="A19" s="186" t="s">
        <v>99</v>
      </c>
      <c r="B19" s="60" t="s">
        <v>101</v>
      </c>
      <c r="C19" s="56">
        <v>-68231553.290209994</v>
      </c>
      <c r="D19" s="56">
        <v>-41265104.361840002</v>
      </c>
    </row>
    <row r="20" spans="1:6" ht="30" x14ac:dyDescent="0.25">
      <c r="A20" s="186" t="s">
        <v>27</v>
      </c>
      <c r="B20" s="60" t="s">
        <v>28</v>
      </c>
      <c r="C20" s="56">
        <v>68231553.290209994</v>
      </c>
      <c r="D20" s="56">
        <v>46000937.138319999</v>
      </c>
    </row>
    <row r="21" spans="1:6" ht="28.5" x14ac:dyDescent="0.25">
      <c r="A21" s="188" t="s">
        <v>29</v>
      </c>
      <c r="B21" s="61" t="s">
        <v>30</v>
      </c>
      <c r="C21" s="57">
        <f>C23+C25+C24+C22+C26</f>
        <v>117905</v>
      </c>
      <c r="D21" s="57">
        <f>D23+D25+D24+D22+D26</f>
        <v>-2105914.1179</v>
      </c>
    </row>
    <row r="22" spans="1:6" ht="33.75" hidden="1" customHeight="1" x14ac:dyDescent="0.25">
      <c r="A22" s="187" t="s">
        <v>177</v>
      </c>
      <c r="B22" s="60" t="s">
        <v>178</v>
      </c>
      <c r="C22" s="62"/>
      <c r="D22" s="62"/>
    </row>
    <row r="23" spans="1:6" ht="90" hidden="1" x14ac:dyDescent="0.25">
      <c r="A23" s="186" t="s">
        <v>43</v>
      </c>
      <c r="B23" s="60" t="s">
        <v>42</v>
      </c>
      <c r="C23" s="55"/>
      <c r="D23" s="55"/>
    </row>
    <row r="24" spans="1:6" ht="60" x14ac:dyDescent="0.25">
      <c r="A24" s="186" t="s">
        <v>33</v>
      </c>
      <c r="B24" s="60" t="s">
        <v>34</v>
      </c>
      <c r="C24" s="55">
        <v>-800000</v>
      </c>
      <c r="D24" s="55">
        <v>-70000</v>
      </c>
    </row>
    <row r="25" spans="1:6" s="29" customFormat="1" ht="60" x14ac:dyDescent="0.25">
      <c r="A25" s="186" t="s">
        <v>31</v>
      </c>
      <c r="B25" s="60" t="s">
        <v>32</v>
      </c>
      <c r="C25" s="63">
        <v>917905</v>
      </c>
      <c r="D25" s="63">
        <v>4.5362600000000004</v>
      </c>
    </row>
    <row r="26" spans="1:6" ht="195" x14ac:dyDescent="0.25">
      <c r="A26" s="187" t="s">
        <v>179</v>
      </c>
      <c r="B26" s="60" t="s">
        <v>1327</v>
      </c>
      <c r="C26" s="63">
        <v>0</v>
      </c>
      <c r="D26" s="63">
        <v>-2035918.6541599999</v>
      </c>
    </row>
    <row r="27" spans="1:6" x14ac:dyDescent="0.25">
      <c r="A27" s="64"/>
      <c r="B27" s="65" t="s">
        <v>35</v>
      </c>
      <c r="C27" s="66">
        <f>C21+C10+C7+C18</f>
        <v>653363.9199600002</v>
      </c>
      <c r="D27" s="66">
        <f>D21+D10+D7+D18</f>
        <v>1709601.5696799969</v>
      </c>
    </row>
    <row r="28" spans="1:6" x14ac:dyDescent="0.25">
      <c r="A28" s="30"/>
      <c r="B28" s="31"/>
      <c r="C28" s="32"/>
      <c r="D28" s="32"/>
    </row>
    <row r="29" spans="1:6" x14ac:dyDescent="0.25">
      <c r="A29" s="33"/>
      <c r="B29" s="33"/>
      <c r="C29" s="32">
        <v>653363.92000000004</v>
      </c>
      <c r="D29" s="32">
        <v>1709601.56968</v>
      </c>
    </row>
    <row r="30" spans="1:6" x14ac:dyDescent="0.25">
      <c r="A30" s="33"/>
      <c r="B30" s="33"/>
      <c r="C30" s="87">
        <f>+C29-C27</f>
        <v>3.9999838918447495E-5</v>
      </c>
      <c r="D30" s="87">
        <f>+D29-D27</f>
        <v>3.0267983675003052E-9</v>
      </c>
      <c r="E30" s="87"/>
      <c r="F30" s="87"/>
    </row>
    <row r="31" spans="1:6" x14ac:dyDescent="0.25">
      <c r="A31" s="33"/>
      <c r="B31" s="34"/>
      <c r="C31" s="87"/>
      <c r="D31" s="87"/>
      <c r="E31" s="87"/>
      <c r="F31" s="87"/>
    </row>
    <row r="32" spans="1:6" x14ac:dyDescent="0.25">
      <c r="A32" s="33"/>
      <c r="B32" s="33"/>
      <c r="C32" s="88"/>
      <c r="D32" s="88"/>
      <c r="E32" s="87"/>
      <c r="F32" s="87"/>
    </row>
    <row r="33" spans="1:6" x14ac:dyDescent="0.25">
      <c r="A33" s="33"/>
      <c r="B33" s="33"/>
      <c r="C33" s="88"/>
      <c r="D33" s="88"/>
      <c r="E33" s="87"/>
      <c r="F33" s="87"/>
    </row>
    <row r="34" spans="1:6" x14ac:dyDescent="0.25">
      <c r="A34" s="33"/>
      <c r="B34" s="33"/>
      <c r="C34" s="88"/>
      <c r="D34" s="87"/>
      <c r="E34" s="87"/>
      <c r="F34" s="87"/>
    </row>
    <row r="35" spans="1:6" x14ac:dyDescent="0.25">
      <c r="A35" s="33"/>
      <c r="B35" s="33"/>
    </row>
  </sheetData>
  <mergeCells count="1">
    <mergeCell ref="A3:D3"/>
  </mergeCells>
  <phoneticPr fontId="12" type="noConversion"/>
  <printOptions horizontalCentered="1"/>
  <pageMargins left="0.47244094488188981" right="0.19685039370078741" top="0.35433070866141736" bottom="0.15748031496062992" header="0.15748031496062992" footer="0.15748031496062992"/>
  <pageSetup paperSize="9" scale="80" fitToHeight="0" orientation="portrait" r:id="rId1"/>
  <headerFooter differentFirst="1"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92D050"/>
    <pageSetUpPr fitToPage="1"/>
  </sheetPr>
  <dimension ref="A1:P381"/>
  <sheetViews>
    <sheetView view="pageBreakPreview" zoomScale="90" zoomScaleNormal="100" zoomScaleSheetLayoutView="90" zoomScalePageLayoutView="80" workbookViewId="0">
      <selection activeCell="E204" sqref="E204"/>
    </sheetView>
  </sheetViews>
  <sheetFormatPr defaultRowHeight="15" x14ac:dyDescent="0.25"/>
  <cols>
    <col min="1" max="1" width="24.7109375" style="5" customWidth="1"/>
    <col min="2" max="2" width="59.7109375" style="15" customWidth="1"/>
    <col min="3" max="3" width="18.140625" style="5" customWidth="1"/>
    <col min="4" max="4" width="18.140625" style="19" customWidth="1"/>
    <col min="5" max="5" width="15.85546875" style="5" customWidth="1"/>
    <col min="6" max="6" width="19.42578125" style="172" customWidth="1"/>
    <col min="7" max="7" width="14.85546875" style="172" bestFit="1" customWidth="1"/>
    <col min="8" max="16" width="9.140625" style="172"/>
    <col min="17" max="16384" width="9.140625" style="5"/>
  </cols>
  <sheetData>
    <row r="1" spans="1:5" ht="21" customHeight="1" x14ac:dyDescent="0.25">
      <c r="A1" s="6"/>
    </row>
    <row r="2" spans="1:5" ht="21" customHeight="1" x14ac:dyDescent="0.25">
      <c r="A2" s="242" t="s">
        <v>153</v>
      </c>
      <c r="B2" s="242"/>
      <c r="C2" s="242"/>
      <c r="D2" s="242"/>
      <c r="E2" s="242"/>
    </row>
    <row r="3" spans="1:5" x14ac:dyDescent="0.25">
      <c r="A3" s="242" t="s">
        <v>1515</v>
      </c>
      <c r="B3" s="242"/>
      <c r="C3" s="242"/>
      <c r="D3" s="242"/>
      <c r="E3" s="242"/>
    </row>
    <row r="4" spans="1:5" x14ac:dyDescent="0.25">
      <c r="A4" s="25"/>
      <c r="B4" s="25"/>
      <c r="C4" s="25"/>
      <c r="D4" s="25"/>
      <c r="E4" s="25"/>
    </row>
    <row r="5" spans="1:5" ht="20.25" customHeight="1" thickBot="1" x14ac:dyDescent="0.3">
      <c r="A5" s="7"/>
      <c r="B5" s="16"/>
      <c r="D5" s="83"/>
      <c r="E5" s="83" t="s">
        <v>205</v>
      </c>
    </row>
    <row r="6" spans="1:5" ht="29.25" thickBot="1" x14ac:dyDescent="0.3">
      <c r="A6" s="4" t="s">
        <v>0</v>
      </c>
      <c r="B6" s="4" t="s">
        <v>1</v>
      </c>
      <c r="C6" s="13" t="s">
        <v>167</v>
      </c>
      <c r="D6" s="20" t="s">
        <v>152</v>
      </c>
      <c r="E6" s="4" t="s">
        <v>154</v>
      </c>
    </row>
    <row r="7" spans="1:5" ht="15.75" thickBot="1" x14ac:dyDescent="0.3">
      <c r="A7" s="8">
        <v>1</v>
      </c>
      <c r="B7" s="17">
        <v>2</v>
      </c>
      <c r="C7" s="14">
        <v>3</v>
      </c>
      <c r="D7" s="24">
        <v>4</v>
      </c>
      <c r="E7" s="8">
        <v>5</v>
      </c>
    </row>
    <row r="8" spans="1:5" x14ac:dyDescent="0.25">
      <c r="A8" s="9"/>
      <c r="C8" s="98"/>
      <c r="D8" s="99"/>
      <c r="E8" s="98"/>
    </row>
    <row r="9" spans="1:5" x14ac:dyDescent="0.25">
      <c r="A9" s="162" t="s">
        <v>2</v>
      </c>
      <c r="B9" s="166" t="s">
        <v>3</v>
      </c>
      <c r="C9" s="91">
        <f>C10+C13+C28+C30+C33+C36+C37+C38+C44+C48+C50+C51+C52+C49</f>
        <v>10426851</v>
      </c>
      <c r="D9" s="91">
        <f>D10+D13+D28+D30+D33+D36+D37+D38+D44+D48+D50+D51+D52+D49</f>
        <v>4907755.33</v>
      </c>
      <c r="E9" s="91">
        <f>D9/C9*100</f>
        <v>47.068432549769824</v>
      </c>
    </row>
    <row r="10" spans="1:5" x14ac:dyDescent="0.25">
      <c r="A10" s="162" t="s">
        <v>4</v>
      </c>
      <c r="B10" s="166" t="s">
        <v>5</v>
      </c>
      <c r="C10" s="91">
        <f>C11+C12</f>
        <v>6367016</v>
      </c>
      <c r="D10" s="91">
        <f>D11+D12</f>
        <v>3083678.68</v>
      </c>
      <c r="E10" s="91">
        <f t="shared" ref="E10:E56" si="0">D10/C10*100</f>
        <v>48.432086239456602</v>
      </c>
    </row>
    <row r="11" spans="1:5" x14ac:dyDescent="0.25">
      <c r="A11" s="163" t="s">
        <v>100</v>
      </c>
      <c r="B11" s="167" t="s">
        <v>6</v>
      </c>
      <c r="C11" s="210">
        <v>1245015</v>
      </c>
      <c r="D11" s="210">
        <v>843605.94</v>
      </c>
      <c r="E11" s="92">
        <f t="shared" si="0"/>
        <v>67.758696883170074</v>
      </c>
    </row>
    <row r="12" spans="1:5" x14ac:dyDescent="0.25">
      <c r="A12" s="163" t="s">
        <v>7</v>
      </c>
      <c r="B12" s="167" t="s">
        <v>8</v>
      </c>
      <c r="C12" s="92">
        <v>5122001</v>
      </c>
      <c r="D12" s="92">
        <v>2240072.7400000002</v>
      </c>
      <c r="E12" s="92">
        <f t="shared" si="0"/>
        <v>43.734328439217414</v>
      </c>
    </row>
    <row r="13" spans="1:5" ht="42.75" x14ac:dyDescent="0.25">
      <c r="A13" s="162" t="s">
        <v>9</v>
      </c>
      <c r="B13" s="166" t="s">
        <v>10</v>
      </c>
      <c r="C13" s="91">
        <f>SUM(C14:C27)</f>
        <v>1781461</v>
      </c>
      <c r="D13" s="91">
        <f>SUM(D14:D27)</f>
        <v>849765.39</v>
      </c>
      <c r="E13" s="91">
        <f t="shared" si="0"/>
        <v>47.700476743526806</v>
      </c>
    </row>
    <row r="14" spans="1:5" ht="165" x14ac:dyDescent="0.25">
      <c r="A14" s="163" t="s">
        <v>399</v>
      </c>
      <c r="B14" s="167" t="s">
        <v>564</v>
      </c>
      <c r="C14" s="92">
        <v>125328</v>
      </c>
      <c r="D14" s="92">
        <v>54541.9</v>
      </c>
      <c r="E14" s="92">
        <f t="shared" si="0"/>
        <v>43.519325290437891</v>
      </c>
    </row>
    <row r="15" spans="1:5" ht="210" x14ac:dyDescent="0.25">
      <c r="A15" s="163" t="s">
        <v>400</v>
      </c>
      <c r="B15" s="167" t="s">
        <v>565</v>
      </c>
      <c r="C15" s="92">
        <v>24321</v>
      </c>
      <c r="D15" s="92">
        <v>10014.11</v>
      </c>
      <c r="E15" s="92">
        <f t="shared" si="0"/>
        <v>41.174746104189794</v>
      </c>
    </row>
    <row r="16" spans="1:5" ht="135" x14ac:dyDescent="0.25">
      <c r="A16" s="163" t="s">
        <v>409</v>
      </c>
      <c r="B16" s="167" t="s">
        <v>410</v>
      </c>
      <c r="C16" s="92">
        <v>266</v>
      </c>
      <c r="D16" s="189">
        <v>222.04</v>
      </c>
      <c r="E16" s="92"/>
    </row>
    <row r="17" spans="1:16" ht="135" x14ac:dyDescent="0.25">
      <c r="A17" s="163" t="s">
        <v>536</v>
      </c>
      <c r="B17" s="167" t="s">
        <v>537</v>
      </c>
      <c r="C17" s="92">
        <v>3</v>
      </c>
      <c r="D17" s="189">
        <v>-0.24</v>
      </c>
      <c r="E17" s="92"/>
    </row>
    <row r="18" spans="1:16" ht="105" x14ac:dyDescent="0.25">
      <c r="A18" s="163" t="s">
        <v>538</v>
      </c>
      <c r="B18" s="167" t="s">
        <v>539</v>
      </c>
      <c r="C18" s="92">
        <v>16</v>
      </c>
      <c r="D18" s="92">
        <v>14.02</v>
      </c>
      <c r="E18" s="92">
        <f t="shared" si="0"/>
        <v>87.625</v>
      </c>
    </row>
    <row r="19" spans="1:16" ht="105" x14ac:dyDescent="0.25">
      <c r="A19" s="163" t="s">
        <v>411</v>
      </c>
      <c r="B19" s="167" t="s">
        <v>412</v>
      </c>
      <c r="C19" s="92">
        <v>236</v>
      </c>
      <c r="D19" s="92">
        <v>109.39</v>
      </c>
      <c r="E19" s="92"/>
    </row>
    <row r="20" spans="1:16" ht="120" x14ac:dyDescent="0.25">
      <c r="A20" s="163" t="s">
        <v>401</v>
      </c>
      <c r="B20" s="167" t="s">
        <v>402</v>
      </c>
      <c r="C20" s="92">
        <v>605975</v>
      </c>
      <c r="D20" s="92">
        <v>285560.95</v>
      </c>
      <c r="E20" s="92">
        <f t="shared" si="0"/>
        <v>47.124213045092624</v>
      </c>
    </row>
    <row r="21" spans="1:16" ht="120" x14ac:dyDescent="0.25">
      <c r="A21" s="163" t="s">
        <v>540</v>
      </c>
      <c r="B21" s="167" t="s">
        <v>541</v>
      </c>
      <c r="C21" s="92">
        <v>244811</v>
      </c>
      <c r="D21" s="92">
        <v>115365.37</v>
      </c>
      <c r="E21" s="92">
        <f t="shared" si="0"/>
        <v>47.124259122343361</v>
      </c>
    </row>
    <row r="22" spans="1:16" ht="150" x14ac:dyDescent="0.25">
      <c r="A22" s="163" t="s">
        <v>403</v>
      </c>
      <c r="B22" s="167" t="s">
        <v>404</v>
      </c>
      <c r="C22" s="92">
        <v>2887</v>
      </c>
      <c r="D22" s="92">
        <v>1652.5</v>
      </c>
      <c r="E22" s="92">
        <f t="shared" si="0"/>
        <v>57.239348804987877</v>
      </c>
    </row>
    <row r="23" spans="1:16" ht="135" x14ac:dyDescent="0.25">
      <c r="A23" s="163" t="s">
        <v>542</v>
      </c>
      <c r="B23" s="167" t="s">
        <v>543</v>
      </c>
      <c r="C23" s="92">
        <v>1166</v>
      </c>
      <c r="D23" s="92">
        <v>667.6</v>
      </c>
      <c r="E23" s="92">
        <f t="shared" si="0"/>
        <v>57.255574614065182</v>
      </c>
    </row>
    <row r="24" spans="1:16" ht="135" x14ac:dyDescent="0.25">
      <c r="A24" s="163" t="s">
        <v>405</v>
      </c>
      <c r="B24" s="167" t="s">
        <v>406</v>
      </c>
      <c r="C24" s="92">
        <v>628328</v>
      </c>
      <c r="D24" s="92">
        <v>308886.03000000003</v>
      </c>
      <c r="E24" s="92">
        <f t="shared" si="0"/>
        <v>49.159997644542344</v>
      </c>
    </row>
    <row r="25" spans="1:16" ht="120" x14ac:dyDescent="0.25">
      <c r="A25" s="163" t="s">
        <v>544</v>
      </c>
      <c r="B25" s="167" t="s">
        <v>545</v>
      </c>
      <c r="C25" s="92">
        <v>253842</v>
      </c>
      <c r="D25" s="92">
        <v>124788.61</v>
      </c>
      <c r="E25" s="92">
        <f t="shared" si="0"/>
        <v>49.159953829547511</v>
      </c>
    </row>
    <row r="26" spans="1:16" ht="120" x14ac:dyDescent="0.25">
      <c r="A26" s="163" t="s">
        <v>546</v>
      </c>
      <c r="B26" s="167" t="s">
        <v>547</v>
      </c>
      <c r="C26" s="92">
        <v>-75298</v>
      </c>
      <c r="D26" s="92">
        <v>-37077.67</v>
      </c>
      <c r="E26" s="92">
        <f t="shared" si="0"/>
        <v>49.241241467236847</v>
      </c>
    </row>
    <row r="27" spans="1:16" ht="120" x14ac:dyDescent="0.25">
      <c r="A27" s="163" t="s">
        <v>407</v>
      </c>
      <c r="B27" s="167" t="s">
        <v>408</v>
      </c>
      <c r="C27" s="92">
        <v>-30420</v>
      </c>
      <c r="D27" s="92">
        <v>-14979.22</v>
      </c>
      <c r="E27" s="92">
        <f t="shared" si="0"/>
        <v>49.241354372123602</v>
      </c>
    </row>
    <row r="28" spans="1:16" x14ac:dyDescent="0.25">
      <c r="A28" s="162" t="s">
        <v>11</v>
      </c>
      <c r="B28" s="168" t="s">
        <v>12</v>
      </c>
      <c r="C28" s="94">
        <f>+C29</f>
        <v>14556</v>
      </c>
      <c r="D28" s="94">
        <f>+D29</f>
        <v>12821.59</v>
      </c>
      <c r="E28" s="94">
        <f>+E29</f>
        <v>88.084569936795816</v>
      </c>
    </row>
    <row r="29" spans="1:16" x14ac:dyDescent="0.25">
      <c r="A29" s="163" t="s">
        <v>548</v>
      </c>
      <c r="B29" s="169" t="s">
        <v>549</v>
      </c>
      <c r="C29" s="93">
        <v>14556</v>
      </c>
      <c r="D29" s="93">
        <v>12821.59</v>
      </c>
      <c r="E29" s="93">
        <f t="shared" si="0"/>
        <v>88.084569936795816</v>
      </c>
    </row>
    <row r="30" spans="1:16" x14ac:dyDescent="0.25">
      <c r="A30" s="162" t="s">
        <v>13</v>
      </c>
      <c r="B30" s="168" t="s">
        <v>14</v>
      </c>
      <c r="C30" s="94">
        <f>C31+C32</f>
        <v>584786</v>
      </c>
      <c r="D30" s="94">
        <f>D31+D32</f>
        <v>234266.07</v>
      </c>
      <c r="E30" s="94">
        <f t="shared" si="0"/>
        <v>40.060136528576265</v>
      </c>
    </row>
    <row r="31" spans="1:16" x14ac:dyDescent="0.25">
      <c r="A31" s="163" t="s">
        <v>15</v>
      </c>
      <c r="B31" s="169" t="s">
        <v>16</v>
      </c>
      <c r="C31" s="93">
        <v>364068</v>
      </c>
      <c r="D31" s="93">
        <v>177917.41</v>
      </c>
      <c r="E31" s="93">
        <f t="shared" si="0"/>
        <v>48.869279914741206</v>
      </c>
    </row>
    <row r="32" spans="1:16" s="7" customFormat="1" x14ac:dyDescent="0.2">
      <c r="A32" s="163" t="s">
        <v>68</v>
      </c>
      <c r="B32" s="169" t="s">
        <v>69</v>
      </c>
      <c r="C32" s="93">
        <v>220718</v>
      </c>
      <c r="D32" s="93">
        <v>56348.66</v>
      </c>
      <c r="E32" s="93">
        <f t="shared" si="0"/>
        <v>25.529707590681323</v>
      </c>
      <c r="F32" s="173"/>
      <c r="G32" s="173"/>
      <c r="H32" s="173"/>
      <c r="I32" s="173"/>
      <c r="J32" s="173"/>
      <c r="K32" s="173"/>
      <c r="L32" s="173"/>
      <c r="M32" s="173"/>
      <c r="N32" s="173"/>
      <c r="O32" s="173"/>
      <c r="P32" s="173"/>
    </row>
    <row r="33" spans="1:16" ht="28.5" x14ac:dyDescent="0.25">
      <c r="A33" s="162" t="s">
        <v>17</v>
      </c>
      <c r="B33" s="168" t="s">
        <v>18</v>
      </c>
      <c r="C33" s="94">
        <f>C34+C35</f>
        <v>654792</v>
      </c>
      <c r="D33" s="94">
        <f>D34+D35</f>
        <v>327770.21000000002</v>
      </c>
      <c r="E33" s="94">
        <f t="shared" si="0"/>
        <v>50.057149445930925</v>
      </c>
    </row>
    <row r="34" spans="1:16" x14ac:dyDescent="0.25">
      <c r="A34" s="163" t="s">
        <v>19</v>
      </c>
      <c r="B34" s="169" t="s">
        <v>20</v>
      </c>
      <c r="C34" s="93">
        <v>649592</v>
      </c>
      <c r="D34" s="93">
        <v>325900.19</v>
      </c>
      <c r="E34" s="93">
        <f t="shared" si="0"/>
        <v>50.169982081060112</v>
      </c>
    </row>
    <row r="35" spans="1:16" s="7" customFormat="1" ht="30" x14ac:dyDescent="0.2">
      <c r="A35" s="163" t="s">
        <v>70</v>
      </c>
      <c r="B35" s="169" t="s">
        <v>71</v>
      </c>
      <c r="C35" s="93">
        <v>5200</v>
      </c>
      <c r="D35" s="93">
        <v>1870.02</v>
      </c>
      <c r="E35" s="93">
        <f>D35/C35*100</f>
        <v>35.961923076923071</v>
      </c>
      <c r="F35" s="173"/>
      <c r="G35" s="173"/>
      <c r="H35" s="173"/>
      <c r="I35" s="173"/>
      <c r="J35" s="173"/>
      <c r="K35" s="173"/>
      <c r="L35" s="173"/>
      <c r="M35" s="173"/>
      <c r="N35" s="173"/>
      <c r="O35" s="173"/>
      <c r="P35" s="173"/>
    </row>
    <row r="36" spans="1:16" s="7" customFormat="1" ht="14.25" x14ac:dyDescent="0.2">
      <c r="A36" s="162" t="s">
        <v>132</v>
      </c>
      <c r="B36" s="168" t="s">
        <v>21</v>
      </c>
      <c r="C36" s="94">
        <v>31175</v>
      </c>
      <c r="D36" s="94">
        <v>12274.72</v>
      </c>
      <c r="E36" s="94">
        <f t="shared" si="0"/>
        <v>39.373600641539689</v>
      </c>
      <c r="F36" s="173"/>
      <c r="G36" s="173"/>
      <c r="H36" s="173"/>
      <c r="I36" s="173"/>
      <c r="J36" s="173"/>
      <c r="K36" s="173"/>
      <c r="L36" s="173"/>
      <c r="M36" s="173"/>
      <c r="N36" s="173"/>
      <c r="O36" s="173"/>
      <c r="P36" s="173"/>
    </row>
    <row r="37" spans="1:16" ht="42.75" x14ac:dyDescent="0.25">
      <c r="A37" s="162" t="s">
        <v>106</v>
      </c>
      <c r="B37" s="168" t="s">
        <v>107</v>
      </c>
      <c r="C37" s="94"/>
      <c r="D37" s="94">
        <v>-2086.7399999999998</v>
      </c>
      <c r="E37" s="94"/>
    </row>
    <row r="38" spans="1:16" ht="42.75" x14ac:dyDescent="0.25">
      <c r="A38" s="162" t="s">
        <v>108</v>
      </c>
      <c r="B38" s="168" t="s">
        <v>109</v>
      </c>
      <c r="C38" s="94">
        <f>SUM(C39:C43)</f>
        <v>643194</v>
      </c>
      <c r="D38" s="190">
        <f>SUM(D39:D43)</f>
        <v>179033.46000000002</v>
      </c>
      <c r="E38" s="94">
        <f t="shared" si="0"/>
        <v>27.835063759923134</v>
      </c>
    </row>
    <row r="39" spans="1:16" ht="75" x14ac:dyDescent="0.25">
      <c r="A39" s="163" t="s">
        <v>110</v>
      </c>
      <c r="B39" s="169" t="s">
        <v>72</v>
      </c>
      <c r="C39" s="93">
        <v>1000</v>
      </c>
      <c r="D39" s="191">
        <v>232.16</v>
      </c>
      <c r="E39" s="93">
        <f>D39/C39*100</f>
        <v>23.216000000000001</v>
      </c>
    </row>
    <row r="40" spans="1:16" ht="45" x14ac:dyDescent="0.25">
      <c r="A40" s="163" t="s">
        <v>777</v>
      </c>
      <c r="B40" s="169" t="s">
        <v>778</v>
      </c>
      <c r="C40" s="93">
        <v>636946</v>
      </c>
      <c r="D40" s="191">
        <v>176786.34</v>
      </c>
      <c r="E40" s="93"/>
    </row>
    <row r="41" spans="1:16" ht="30" x14ac:dyDescent="0.25">
      <c r="A41" s="163" t="s">
        <v>940</v>
      </c>
      <c r="B41" s="169" t="s">
        <v>941</v>
      </c>
      <c r="C41" s="93">
        <v>312</v>
      </c>
      <c r="D41" s="93">
        <v>54.64</v>
      </c>
      <c r="E41" s="93"/>
    </row>
    <row r="42" spans="1:16" ht="90" x14ac:dyDescent="0.25">
      <c r="A42" s="163" t="s">
        <v>111</v>
      </c>
      <c r="B42" s="169" t="s">
        <v>73</v>
      </c>
      <c r="C42" s="95">
        <v>4836</v>
      </c>
      <c r="D42" s="192">
        <v>1960.32</v>
      </c>
      <c r="E42" s="95">
        <f>D42/C42*100</f>
        <v>40.535980148883368</v>
      </c>
    </row>
    <row r="43" spans="1:16" ht="30" x14ac:dyDescent="0.25">
      <c r="A43" s="163" t="s">
        <v>112</v>
      </c>
      <c r="B43" s="169" t="s">
        <v>113</v>
      </c>
      <c r="C43" s="95">
        <v>100</v>
      </c>
      <c r="D43" s="192">
        <v>0</v>
      </c>
      <c r="E43" s="95">
        <f>D43/C43*100</f>
        <v>0</v>
      </c>
    </row>
    <row r="44" spans="1:16" ht="28.5" x14ac:dyDescent="0.25">
      <c r="A44" s="162" t="s">
        <v>114</v>
      </c>
      <c r="B44" s="168" t="s">
        <v>115</v>
      </c>
      <c r="C44" s="96">
        <f>SUM(C45:C47)</f>
        <v>51346</v>
      </c>
      <c r="D44" s="193">
        <f>SUM(D45:D47)</f>
        <v>30434.200000000004</v>
      </c>
      <c r="E44" s="96">
        <f t="shared" si="0"/>
        <v>59.272776847271459</v>
      </c>
    </row>
    <row r="45" spans="1:16" x14ac:dyDescent="0.25">
      <c r="A45" s="163" t="s">
        <v>74</v>
      </c>
      <c r="B45" s="169" t="s">
        <v>116</v>
      </c>
      <c r="C45" s="95">
        <v>36406</v>
      </c>
      <c r="D45" s="95">
        <v>23477.74</v>
      </c>
      <c r="E45" s="95">
        <f t="shared" si="0"/>
        <v>64.488655716090761</v>
      </c>
    </row>
    <row r="46" spans="1:16" x14ac:dyDescent="0.25">
      <c r="A46" s="163" t="s">
        <v>75</v>
      </c>
      <c r="B46" s="169" t="s">
        <v>117</v>
      </c>
      <c r="C46" s="95">
        <v>4840</v>
      </c>
      <c r="D46" s="95">
        <v>1485.36</v>
      </c>
      <c r="E46" s="95">
        <f t="shared" si="0"/>
        <v>30.689256198347103</v>
      </c>
    </row>
    <row r="47" spans="1:16" x14ac:dyDescent="0.25">
      <c r="A47" s="163" t="s">
        <v>76</v>
      </c>
      <c r="B47" s="169" t="s">
        <v>118</v>
      </c>
      <c r="C47" s="95">
        <v>10100</v>
      </c>
      <c r="D47" s="95">
        <v>5471.1</v>
      </c>
      <c r="E47" s="95">
        <f t="shared" si="0"/>
        <v>54.169306930693075</v>
      </c>
    </row>
    <row r="48" spans="1:16" ht="28.5" x14ac:dyDescent="0.25">
      <c r="A48" s="162" t="s">
        <v>119</v>
      </c>
      <c r="B48" s="168" t="s">
        <v>77</v>
      </c>
      <c r="C48" s="96">
        <v>54306</v>
      </c>
      <c r="D48" s="193">
        <v>19831.71</v>
      </c>
      <c r="E48" s="96">
        <f t="shared" si="0"/>
        <v>36.518450999889509</v>
      </c>
    </row>
    <row r="49" spans="1:16" ht="28.5" x14ac:dyDescent="0.25">
      <c r="A49" s="162" t="s">
        <v>779</v>
      </c>
      <c r="B49" s="168" t="s">
        <v>780</v>
      </c>
      <c r="C49" s="96"/>
      <c r="D49" s="96">
        <v>556.63</v>
      </c>
      <c r="E49" s="96"/>
    </row>
    <row r="50" spans="1:16" x14ac:dyDescent="0.25">
      <c r="A50" s="162" t="s">
        <v>464</v>
      </c>
      <c r="B50" s="168" t="s">
        <v>53</v>
      </c>
      <c r="C50" s="96">
        <v>800</v>
      </c>
      <c r="D50" s="96">
        <v>364.31</v>
      </c>
      <c r="E50" s="96">
        <f t="shared" si="0"/>
        <v>45.53875</v>
      </c>
    </row>
    <row r="51" spans="1:16" x14ac:dyDescent="0.25">
      <c r="A51" s="162" t="s">
        <v>54</v>
      </c>
      <c r="B51" s="168" t="s">
        <v>55</v>
      </c>
      <c r="C51" s="96">
        <v>243419</v>
      </c>
      <c r="D51" s="96">
        <v>158495.87</v>
      </c>
      <c r="E51" s="96">
        <f t="shared" si="0"/>
        <v>65.112365920491001</v>
      </c>
    </row>
    <row r="52" spans="1:16" x14ac:dyDescent="0.25">
      <c r="A52" s="162" t="s">
        <v>465</v>
      </c>
      <c r="B52" s="168" t="s">
        <v>204</v>
      </c>
      <c r="C52" s="96"/>
      <c r="D52" s="193">
        <v>549.23</v>
      </c>
      <c r="E52" s="96"/>
    </row>
    <row r="53" spans="1:16" ht="57" x14ac:dyDescent="0.25">
      <c r="A53" s="162" t="s">
        <v>781</v>
      </c>
      <c r="B53" s="168" t="s">
        <v>782</v>
      </c>
      <c r="C53" s="96"/>
      <c r="D53" s="96"/>
      <c r="E53" s="96"/>
    </row>
    <row r="54" spans="1:16" x14ac:dyDescent="0.25">
      <c r="A54" s="162"/>
      <c r="B54" s="168"/>
      <c r="C54" s="96"/>
      <c r="D54" s="96"/>
      <c r="E54" s="96"/>
    </row>
    <row r="55" spans="1:16" s="3" customFormat="1" ht="14.25" x14ac:dyDescent="0.2">
      <c r="A55" s="183" t="s">
        <v>56</v>
      </c>
      <c r="B55" s="184" t="s">
        <v>57</v>
      </c>
      <c r="C55" s="182">
        <f>C56+C185+C175+C169+C166+C171+C173</f>
        <v>46435972.49000001</v>
      </c>
      <c r="D55" s="182">
        <f>D56+D185+D175+D169+D166+D171+D173</f>
        <v>20676580.07</v>
      </c>
      <c r="E55" s="182">
        <f>D55/C55*100</f>
        <v>44.527074509859148</v>
      </c>
      <c r="F55" s="174"/>
      <c r="G55" s="174"/>
      <c r="H55" s="174"/>
      <c r="I55" s="174"/>
      <c r="J55" s="174"/>
      <c r="K55" s="174"/>
      <c r="L55" s="174"/>
      <c r="M55" s="174"/>
      <c r="N55" s="174"/>
      <c r="O55" s="174"/>
      <c r="P55" s="174"/>
    </row>
    <row r="56" spans="1:16" s="1" customFormat="1" ht="28.5" x14ac:dyDescent="0.25">
      <c r="A56" s="162" t="s">
        <v>58</v>
      </c>
      <c r="B56" s="170" t="s">
        <v>550</v>
      </c>
      <c r="C56" s="97">
        <f>C57+C61+C140+C157</f>
        <v>46021272.640000008</v>
      </c>
      <c r="D56" s="97">
        <f>D57+D61+D140+D157</f>
        <v>20644764.510000002</v>
      </c>
      <c r="E56" s="97">
        <f t="shared" si="0"/>
        <v>44.859177779573891</v>
      </c>
      <c r="F56" s="175"/>
      <c r="G56" s="175"/>
      <c r="H56" s="175"/>
      <c r="I56" s="175"/>
      <c r="J56" s="175"/>
      <c r="K56" s="175"/>
      <c r="L56" s="175"/>
      <c r="M56" s="175"/>
      <c r="N56" s="175"/>
      <c r="O56" s="175"/>
      <c r="P56" s="175"/>
    </row>
    <row r="57" spans="1:16" s="10" customFormat="1" ht="30" x14ac:dyDescent="0.25">
      <c r="A57" s="156" t="s">
        <v>211</v>
      </c>
      <c r="B57" s="171" t="s">
        <v>784</v>
      </c>
      <c r="C57" s="104">
        <f>SUM(C58:C60)</f>
        <v>26140058.5</v>
      </c>
      <c r="D57" s="104">
        <f>SUM(D58:D60)</f>
        <v>13123168.5</v>
      </c>
      <c r="E57" s="104">
        <f t="shared" ref="E57:E62" si="1">D57/C57*100</f>
        <v>50.203286652935375</v>
      </c>
      <c r="F57" s="176"/>
      <c r="G57" s="176"/>
      <c r="H57" s="176"/>
      <c r="I57" s="176"/>
      <c r="J57" s="176"/>
      <c r="K57" s="176"/>
      <c r="L57" s="176"/>
      <c r="M57" s="176"/>
      <c r="N57" s="176"/>
      <c r="O57" s="176"/>
      <c r="P57" s="176"/>
    </row>
    <row r="58" spans="1:16" s="1" customFormat="1" ht="30" x14ac:dyDescent="0.25">
      <c r="A58" s="157" t="s">
        <v>1328</v>
      </c>
      <c r="B58" s="165" t="s">
        <v>195</v>
      </c>
      <c r="C58" s="153">
        <v>22580209.600000001</v>
      </c>
      <c r="D58" s="153">
        <v>11290104.6</v>
      </c>
      <c r="E58" s="153">
        <f t="shared" si="1"/>
        <v>49.999999114268626</v>
      </c>
      <c r="F58" s="175"/>
      <c r="G58" s="175"/>
      <c r="H58" s="175"/>
      <c r="I58" s="175"/>
      <c r="J58" s="175"/>
      <c r="K58" s="175"/>
      <c r="L58" s="175"/>
      <c r="M58" s="175"/>
      <c r="N58" s="175"/>
      <c r="O58" s="175"/>
      <c r="P58" s="175"/>
    </row>
    <row r="59" spans="1:16" s="1" customFormat="1" ht="60" x14ac:dyDescent="0.25">
      <c r="A59" s="157" t="s">
        <v>1329</v>
      </c>
      <c r="B59" s="165" t="s">
        <v>1330</v>
      </c>
      <c r="C59" s="153">
        <v>3453570</v>
      </c>
      <c r="D59" s="153">
        <v>1726785</v>
      </c>
      <c r="E59" s="153">
        <f t="shared" si="1"/>
        <v>50</v>
      </c>
      <c r="F59" s="175"/>
      <c r="G59" s="175"/>
      <c r="H59" s="175"/>
      <c r="I59" s="175"/>
      <c r="J59" s="175"/>
      <c r="K59" s="175"/>
      <c r="L59" s="175"/>
      <c r="M59" s="175"/>
      <c r="N59" s="175"/>
      <c r="O59" s="175"/>
      <c r="P59" s="175"/>
    </row>
    <row r="60" spans="1:16" s="216" customFormat="1" ht="45" x14ac:dyDescent="0.25">
      <c r="A60" s="212" t="s">
        <v>1516</v>
      </c>
      <c r="B60" s="213" t="s">
        <v>1453</v>
      </c>
      <c r="C60" s="214">
        <v>106278.9</v>
      </c>
      <c r="D60" s="214">
        <v>106278.9</v>
      </c>
      <c r="E60" s="214">
        <f t="shared" si="1"/>
        <v>100</v>
      </c>
      <c r="F60" s="215"/>
      <c r="G60" s="215"/>
      <c r="H60" s="215"/>
      <c r="I60" s="215"/>
      <c r="J60" s="215"/>
      <c r="K60" s="215"/>
      <c r="L60" s="215"/>
      <c r="M60" s="215"/>
      <c r="N60" s="215"/>
      <c r="O60" s="215"/>
      <c r="P60" s="215"/>
    </row>
    <row r="61" spans="1:16" s="10" customFormat="1" ht="30" x14ac:dyDescent="0.25">
      <c r="A61" s="156" t="s">
        <v>212</v>
      </c>
      <c r="B61" s="171" t="s">
        <v>783</v>
      </c>
      <c r="C61" s="104">
        <f>SUM(C62:C139)</f>
        <v>17650155.540000007</v>
      </c>
      <c r="D61" s="104">
        <f>SUM(D62:D139)</f>
        <v>6182945.7999999998</v>
      </c>
      <c r="E61" s="104">
        <f t="shared" si="1"/>
        <v>35.03054568549144</v>
      </c>
      <c r="F61" s="176"/>
      <c r="G61" s="176"/>
      <c r="H61" s="176"/>
      <c r="I61" s="176"/>
      <c r="J61" s="176"/>
      <c r="K61" s="176"/>
      <c r="L61" s="176"/>
      <c r="M61" s="176"/>
      <c r="N61" s="176"/>
      <c r="O61" s="176"/>
      <c r="P61" s="176"/>
    </row>
    <row r="62" spans="1:16" s="1" customFormat="1" ht="30" x14ac:dyDescent="0.25">
      <c r="A62" s="158" t="s">
        <v>1331</v>
      </c>
      <c r="B62" s="164" t="s">
        <v>1356</v>
      </c>
      <c r="C62" s="153">
        <v>61294.5</v>
      </c>
      <c r="D62" s="153">
        <v>0</v>
      </c>
      <c r="E62" s="153">
        <f t="shared" si="1"/>
        <v>0</v>
      </c>
      <c r="F62" s="175"/>
      <c r="G62" s="175"/>
      <c r="H62" s="175"/>
      <c r="I62" s="175"/>
      <c r="J62" s="175"/>
      <c r="K62" s="175"/>
      <c r="L62" s="175"/>
      <c r="M62" s="175"/>
      <c r="N62" s="175"/>
      <c r="O62" s="175"/>
      <c r="P62" s="175"/>
    </row>
    <row r="63" spans="1:16" s="1" customFormat="1" ht="30" x14ac:dyDescent="0.25">
      <c r="A63" s="158" t="s">
        <v>577</v>
      </c>
      <c r="B63" s="164" t="s">
        <v>567</v>
      </c>
      <c r="C63" s="153">
        <v>892281.9</v>
      </c>
      <c r="D63" s="153">
        <v>395784.47</v>
      </c>
      <c r="E63" s="153">
        <f t="shared" ref="E63:E126" si="2">D63/C63*100</f>
        <v>44.356438251184969</v>
      </c>
      <c r="F63" s="175"/>
      <c r="G63" s="175"/>
      <c r="H63" s="175"/>
      <c r="I63" s="175"/>
      <c r="J63" s="175"/>
      <c r="K63" s="175"/>
      <c r="L63" s="175"/>
      <c r="M63" s="175"/>
      <c r="N63" s="175"/>
      <c r="O63" s="175"/>
      <c r="P63" s="175"/>
    </row>
    <row r="64" spans="1:16" s="1" customFormat="1" ht="30" x14ac:dyDescent="0.25">
      <c r="A64" s="158" t="s">
        <v>910</v>
      </c>
      <c r="B64" s="165" t="s">
        <v>893</v>
      </c>
      <c r="C64" s="153">
        <v>4831.6000000000004</v>
      </c>
      <c r="D64" s="153">
        <v>3256.72</v>
      </c>
      <c r="E64" s="153">
        <f t="shared" si="2"/>
        <v>67.404586472390093</v>
      </c>
      <c r="F64" s="175"/>
      <c r="G64" s="175"/>
      <c r="H64" s="175"/>
      <c r="I64" s="175"/>
      <c r="J64" s="175"/>
      <c r="K64" s="175"/>
      <c r="L64" s="175"/>
      <c r="M64" s="175"/>
      <c r="N64" s="175"/>
      <c r="O64" s="175"/>
      <c r="P64" s="175"/>
    </row>
    <row r="65" spans="1:16" s="1" customFormat="1" ht="60" x14ac:dyDescent="0.25">
      <c r="A65" s="158" t="s">
        <v>911</v>
      </c>
      <c r="B65" s="165" t="s">
        <v>894</v>
      </c>
      <c r="C65" s="153">
        <v>691936.7</v>
      </c>
      <c r="D65" s="153">
        <v>514701</v>
      </c>
      <c r="E65" s="153">
        <f t="shared" si="2"/>
        <v>74.385561569432596</v>
      </c>
      <c r="F65" s="175"/>
      <c r="G65" s="175"/>
      <c r="H65" s="175"/>
      <c r="I65" s="175"/>
      <c r="J65" s="175"/>
      <c r="K65" s="175"/>
      <c r="L65" s="175"/>
      <c r="M65" s="175"/>
      <c r="N65" s="175"/>
      <c r="O65" s="175"/>
      <c r="P65" s="175"/>
    </row>
    <row r="66" spans="1:16" s="1" customFormat="1" ht="75" x14ac:dyDescent="0.25">
      <c r="A66" s="158" t="s">
        <v>578</v>
      </c>
      <c r="B66" s="165" t="s">
        <v>1357</v>
      </c>
      <c r="C66" s="153">
        <v>4273.8999999999996</v>
      </c>
      <c r="D66" s="153">
        <v>0</v>
      </c>
      <c r="E66" s="153">
        <f t="shared" si="2"/>
        <v>0</v>
      </c>
      <c r="F66" s="175"/>
      <c r="G66" s="175"/>
      <c r="H66" s="175"/>
      <c r="I66" s="175"/>
      <c r="J66" s="175"/>
      <c r="K66" s="175"/>
      <c r="L66" s="175"/>
      <c r="M66" s="175"/>
      <c r="N66" s="175"/>
      <c r="O66" s="175"/>
      <c r="P66" s="175"/>
    </row>
    <row r="67" spans="1:16" s="1" customFormat="1" ht="45" x14ac:dyDescent="0.25">
      <c r="A67" s="158" t="s">
        <v>579</v>
      </c>
      <c r="B67" s="165" t="s">
        <v>568</v>
      </c>
      <c r="C67" s="153">
        <v>9899.9</v>
      </c>
      <c r="D67" s="153">
        <v>9899.9</v>
      </c>
      <c r="E67" s="153">
        <f t="shared" si="2"/>
        <v>100</v>
      </c>
      <c r="F67" s="175"/>
      <c r="G67" s="175"/>
      <c r="H67" s="175"/>
      <c r="I67" s="175"/>
      <c r="J67" s="175"/>
      <c r="K67" s="175"/>
      <c r="L67" s="175"/>
      <c r="M67" s="175"/>
      <c r="N67" s="175"/>
      <c r="O67" s="175"/>
      <c r="P67" s="175"/>
    </row>
    <row r="68" spans="1:16" s="1" customFormat="1" ht="45" x14ac:dyDescent="0.25">
      <c r="A68" s="158" t="s">
        <v>580</v>
      </c>
      <c r="B68" s="165" t="s">
        <v>895</v>
      </c>
      <c r="C68" s="153">
        <v>3885.5</v>
      </c>
      <c r="D68" s="153">
        <v>3461.75</v>
      </c>
      <c r="E68" s="153">
        <f t="shared" si="2"/>
        <v>89.094067687556304</v>
      </c>
      <c r="F68" s="175"/>
      <c r="G68" s="175"/>
      <c r="H68" s="175"/>
      <c r="I68" s="175"/>
      <c r="J68" s="175"/>
      <c r="K68" s="175"/>
      <c r="L68" s="175"/>
      <c r="M68" s="175"/>
      <c r="N68" s="175"/>
      <c r="O68" s="175"/>
      <c r="P68" s="175"/>
    </row>
    <row r="69" spans="1:16" s="1" customFormat="1" ht="60" x14ac:dyDescent="0.25">
      <c r="A69" s="158" t="s">
        <v>581</v>
      </c>
      <c r="B69" s="164" t="s">
        <v>1358</v>
      </c>
      <c r="C69" s="153">
        <v>302150.90000000002</v>
      </c>
      <c r="D69" s="153">
        <v>130358.75</v>
      </c>
      <c r="E69" s="153">
        <f t="shared" si="2"/>
        <v>43.143591496831547</v>
      </c>
      <c r="F69" s="175"/>
      <c r="G69" s="175"/>
      <c r="H69" s="175"/>
      <c r="I69" s="175"/>
      <c r="J69" s="175"/>
      <c r="K69" s="175"/>
      <c r="L69" s="175"/>
      <c r="M69" s="175"/>
      <c r="N69" s="175"/>
      <c r="O69" s="175"/>
      <c r="P69" s="175"/>
    </row>
    <row r="70" spans="1:16" s="1" customFormat="1" ht="60" x14ac:dyDescent="0.25">
      <c r="A70" s="158" t="s">
        <v>582</v>
      </c>
      <c r="B70" s="164" t="s">
        <v>413</v>
      </c>
      <c r="C70" s="153">
        <v>745011.3</v>
      </c>
      <c r="D70" s="153">
        <v>277384.56</v>
      </c>
      <c r="E70" s="153">
        <f t="shared" si="2"/>
        <v>37.232262114682015</v>
      </c>
      <c r="F70" s="175"/>
      <c r="G70" s="175"/>
      <c r="H70" s="175"/>
      <c r="I70" s="175"/>
      <c r="J70" s="175"/>
      <c r="K70" s="175"/>
      <c r="L70" s="175"/>
      <c r="M70" s="175"/>
      <c r="N70" s="175"/>
      <c r="O70" s="175"/>
      <c r="P70" s="175"/>
    </row>
    <row r="71" spans="1:16" s="1" customFormat="1" ht="90" x14ac:dyDescent="0.25">
      <c r="A71" s="158" t="s">
        <v>583</v>
      </c>
      <c r="B71" s="164" t="s">
        <v>414</v>
      </c>
      <c r="C71" s="153">
        <v>89.1</v>
      </c>
      <c r="D71" s="153">
        <v>14.85</v>
      </c>
      <c r="E71" s="153">
        <f t="shared" si="2"/>
        <v>16.666666666666668</v>
      </c>
      <c r="F71" s="175"/>
      <c r="G71" s="175"/>
      <c r="H71" s="175"/>
      <c r="I71" s="175"/>
      <c r="J71" s="175"/>
      <c r="K71" s="175"/>
      <c r="L71" s="175"/>
      <c r="M71" s="175"/>
      <c r="N71" s="175"/>
      <c r="O71" s="175"/>
      <c r="P71" s="175"/>
    </row>
    <row r="72" spans="1:16" s="1" customFormat="1" ht="75" x14ac:dyDescent="0.25">
      <c r="A72" s="158" t="s">
        <v>912</v>
      </c>
      <c r="B72" s="164" t="s">
        <v>896</v>
      </c>
      <c r="C72" s="153">
        <v>19036.3</v>
      </c>
      <c r="D72" s="153">
        <v>5913.7</v>
      </c>
      <c r="E72" s="153">
        <f t="shared" si="2"/>
        <v>31.065385605396006</v>
      </c>
      <c r="F72" s="175"/>
      <c r="G72" s="175"/>
      <c r="H72" s="175"/>
      <c r="I72" s="175"/>
      <c r="J72" s="175"/>
      <c r="K72" s="175"/>
      <c r="L72" s="175"/>
      <c r="M72" s="175"/>
      <c r="N72" s="175"/>
      <c r="O72" s="175"/>
      <c r="P72" s="175"/>
    </row>
    <row r="73" spans="1:16" s="1" customFormat="1" ht="90" x14ac:dyDescent="0.25">
      <c r="A73" s="158" t="s">
        <v>1332</v>
      </c>
      <c r="B73" s="165" t="s">
        <v>1359</v>
      </c>
      <c r="C73" s="153">
        <v>412.8</v>
      </c>
      <c r="D73" s="153">
        <v>0</v>
      </c>
      <c r="E73" s="153">
        <f t="shared" si="2"/>
        <v>0</v>
      </c>
      <c r="F73" s="175"/>
      <c r="G73" s="175"/>
      <c r="H73" s="175"/>
      <c r="I73" s="175"/>
      <c r="J73" s="175"/>
      <c r="K73" s="175"/>
      <c r="L73" s="175"/>
      <c r="M73" s="175"/>
      <c r="N73" s="175"/>
      <c r="O73" s="175"/>
      <c r="P73" s="175"/>
    </row>
    <row r="74" spans="1:16" s="1" customFormat="1" ht="90" x14ac:dyDescent="0.25">
      <c r="A74" s="158" t="s">
        <v>1333</v>
      </c>
      <c r="B74" s="165" t="s">
        <v>1360</v>
      </c>
      <c r="C74" s="153">
        <v>2999.1</v>
      </c>
      <c r="D74" s="153">
        <v>0</v>
      </c>
      <c r="E74" s="153">
        <f t="shared" si="2"/>
        <v>0</v>
      </c>
      <c r="F74" s="175"/>
      <c r="G74" s="175"/>
      <c r="H74" s="175"/>
      <c r="I74" s="175"/>
      <c r="J74" s="175"/>
      <c r="K74" s="175"/>
      <c r="L74" s="175"/>
      <c r="M74" s="175"/>
      <c r="N74" s="175"/>
      <c r="O74" s="175"/>
      <c r="P74" s="175"/>
    </row>
    <row r="75" spans="1:16" s="1" customFormat="1" ht="75" x14ac:dyDescent="0.25">
      <c r="A75" s="158" t="s">
        <v>584</v>
      </c>
      <c r="B75" s="165" t="s">
        <v>569</v>
      </c>
      <c r="C75" s="153">
        <v>56051.5</v>
      </c>
      <c r="D75" s="153">
        <v>0</v>
      </c>
      <c r="E75" s="153">
        <f t="shared" si="2"/>
        <v>0</v>
      </c>
      <c r="F75" s="175"/>
      <c r="G75" s="175"/>
      <c r="H75" s="175"/>
      <c r="I75" s="175"/>
      <c r="J75" s="175"/>
      <c r="K75" s="175"/>
      <c r="L75" s="175"/>
      <c r="M75" s="175"/>
      <c r="N75" s="175"/>
      <c r="O75" s="175"/>
      <c r="P75" s="175"/>
    </row>
    <row r="76" spans="1:16" s="1" customFormat="1" ht="150" x14ac:dyDescent="0.25">
      <c r="A76" s="158" t="s">
        <v>585</v>
      </c>
      <c r="B76" s="165" t="s">
        <v>1361</v>
      </c>
      <c r="C76" s="153">
        <v>58410</v>
      </c>
      <c r="D76" s="153">
        <v>12870</v>
      </c>
      <c r="E76" s="153">
        <f t="shared" si="2"/>
        <v>22.033898305084744</v>
      </c>
      <c r="F76" s="175"/>
      <c r="G76" s="175"/>
      <c r="H76" s="175"/>
      <c r="I76" s="175"/>
      <c r="J76" s="175"/>
      <c r="K76" s="175"/>
      <c r="L76" s="175"/>
      <c r="M76" s="175"/>
      <c r="N76" s="175"/>
      <c r="O76" s="175"/>
      <c r="P76" s="175"/>
    </row>
    <row r="77" spans="1:16" s="1" customFormat="1" ht="45" x14ac:dyDescent="0.25">
      <c r="A77" s="158" t="s">
        <v>1334</v>
      </c>
      <c r="B77" s="165" t="s">
        <v>1362</v>
      </c>
      <c r="C77" s="153">
        <v>79500.5</v>
      </c>
      <c r="D77" s="153">
        <v>29780.82</v>
      </c>
      <c r="E77" s="153">
        <f t="shared" si="2"/>
        <v>37.459915346444362</v>
      </c>
      <c r="F77" s="175"/>
      <c r="G77" s="175"/>
      <c r="H77" s="175"/>
      <c r="I77" s="175"/>
      <c r="J77" s="175"/>
      <c r="K77" s="175"/>
      <c r="L77" s="175"/>
      <c r="M77" s="175"/>
      <c r="N77" s="175"/>
      <c r="O77" s="175"/>
      <c r="P77" s="175"/>
    </row>
    <row r="78" spans="1:16" s="1" customFormat="1" ht="90" x14ac:dyDescent="0.25">
      <c r="A78" s="158" t="s">
        <v>913</v>
      </c>
      <c r="B78" s="165" t="s">
        <v>897</v>
      </c>
      <c r="C78" s="153">
        <v>31677.1</v>
      </c>
      <c r="D78" s="153">
        <v>0</v>
      </c>
      <c r="E78" s="153">
        <f t="shared" si="2"/>
        <v>0</v>
      </c>
      <c r="F78" s="175"/>
      <c r="G78" s="175"/>
      <c r="H78" s="175"/>
      <c r="I78" s="175"/>
      <c r="J78" s="175"/>
      <c r="K78" s="175"/>
      <c r="L78" s="175"/>
      <c r="M78" s="175"/>
      <c r="N78" s="175"/>
      <c r="O78" s="175"/>
      <c r="P78" s="175"/>
    </row>
    <row r="79" spans="1:16" s="1" customFormat="1" ht="105" x14ac:dyDescent="0.25">
      <c r="A79" s="158" t="s">
        <v>914</v>
      </c>
      <c r="B79" s="165" t="s">
        <v>898</v>
      </c>
      <c r="C79" s="153">
        <v>76988.399999999994</v>
      </c>
      <c r="D79" s="153">
        <v>26519.16</v>
      </c>
      <c r="E79" s="153">
        <f t="shared" si="2"/>
        <v>34.445656748289352</v>
      </c>
      <c r="F79" s="175"/>
      <c r="G79" s="175"/>
      <c r="H79" s="175"/>
      <c r="I79" s="175"/>
      <c r="J79" s="175"/>
      <c r="K79" s="175"/>
      <c r="L79" s="175"/>
      <c r="M79" s="175"/>
      <c r="N79" s="175"/>
      <c r="O79" s="175"/>
      <c r="P79" s="175"/>
    </row>
    <row r="80" spans="1:16" s="1" customFormat="1" ht="45" x14ac:dyDescent="0.25">
      <c r="A80" s="158" t="s">
        <v>1335</v>
      </c>
      <c r="B80" s="165" t="s">
        <v>1363</v>
      </c>
      <c r="C80" s="153">
        <v>20380.599999999999</v>
      </c>
      <c r="D80" s="153">
        <v>1759.49</v>
      </c>
      <c r="E80" s="153">
        <f t="shared" si="2"/>
        <v>8.6331609471752557</v>
      </c>
      <c r="F80" s="175"/>
      <c r="G80" s="175"/>
      <c r="H80" s="175"/>
      <c r="I80" s="175"/>
      <c r="J80" s="175"/>
      <c r="K80" s="175"/>
      <c r="L80" s="175"/>
      <c r="M80" s="175"/>
      <c r="N80" s="175"/>
      <c r="O80" s="175"/>
      <c r="P80" s="175"/>
    </row>
    <row r="81" spans="1:16" s="1" customFormat="1" ht="75" x14ac:dyDescent="0.25">
      <c r="A81" s="158" t="s">
        <v>915</v>
      </c>
      <c r="B81" s="165" t="s">
        <v>899</v>
      </c>
      <c r="C81" s="153">
        <v>43904.9</v>
      </c>
      <c r="D81" s="153">
        <v>26195.11</v>
      </c>
      <c r="E81" s="153">
        <f t="shared" si="2"/>
        <v>59.663294985297767</v>
      </c>
      <c r="F81" s="175"/>
      <c r="G81" s="175"/>
      <c r="H81" s="175"/>
      <c r="I81" s="175"/>
      <c r="J81" s="175"/>
      <c r="K81" s="175"/>
      <c r="L81" s="175"/>
      <c r="M81" s="175"/>
      <c r="N81" s="175"/>
      <c r="O81" s="175"/>
      <c r="P81" s="175"/>
    </row>
    <row r="82" spans="1:16" s="1" customFormat="1" ht="60" x14ac:dyDescent="0.25">
      <c r="A82" s="158" t="s">
        <v>1336</v>
      </c>
      <c r="B82" s="165" t="s">
        <v>1364</v>
      </c>
      <c r="C82" s="153">
        <v>8921.1</v>
      </c>
      <c r="D82" s="153">
        <v>8835.82</v>
      </c>
      <c r="E82" s="153">
        <f t="shared" si="2"/>
        <v>99.044064072816127</v>
      </c>
      <c r="F82" s="175"/>
      <c r="G82" s="175"/>
      <c r="H82" s="175"/>
      <c r="I82" s="175"/>
      <c r="J82" s="175"/>
      <c r="K82" s="175"/>
      <c r="L82" s="175"/>
      <c r="M82" s="175"/>
      <c r="N82" s="175"/>
      <c r="O82" s="175"/>
      <c r="P82" s="175"/>
    </row>
    <row r="83" spans="1:16" s="1" customFormat="1" ht="45" x14ac:dyDescent="0.25">
      <c r="A83" s="158" t="s">
        <v>1337</v>
      </c>
      <c r="B83" s="165" t="s">
        <v>1365</v>
      </c>
      <c r="C83" s="153">
        <v>29277</v>
      </c>
      <c r="D83" s="153">
        <v>0</v>
      </c>
      <c r="E83" s="153">
        <f t="shared" si="2"/>
        <v>0</v>
      </c>
      <c r="F83" s="175"/>
      <c r="G83" s="175"/>
      <c r="H83" s="175"/>
      <c r="I83" s="175"/>
      <c r="J83" s="175"/>
      <c r="K83" s="175"/>
      <c r="L83" s="175"/>
      <c r="M83" s="175"/>
      <c r="N83" s="175"/>
      <c r="O83" s="175"/>
      <c r="P83" s="175"/>
    </row>
    <row r="84" spans="1:16" s="1" customFormat="1" ht="30" x14ac:dyDescent="0.25">
      <c r="A84" s="158" t="s">
        <v>1338</v>
      </c>
      <c r="B84" s="165" t="s">
        <v>1274</v>
      </c>
      <c r="C84" s="153">
        <v>790756.1</v>
      </c>
      <c r="D84" s="153">
        <v>790756.1</v>
      </c>
      <c r="E84" s="153">
        <f t="shared" si="2"/>
        <v>100</v>
      </c>
      <c r="F84" s="175"/>
      <c r="G84" s="175"/>
      <c r="H84" s="175"/>
      <c r="I84" s="175"/>
      <c r="J84" s="175"/>
      <c r="K84" s="175"/>
      <c r="L84" s="175"/>
      <c r="M84" s="175"/>
      <c r="N84" s="175"/>
      <c r="O84" s="175"/>
      <c r="P84" s="175"/>
    </row>
    <row r="85" spans="1:16" s="1" customFormat="1" ht="30" x14ac:dyDescent="0.25">
      <c r="A85" s="158" t="s">
        <v>586</v>
      </c>
      <c r="B85" s="165" t="s">
        <v>551</v>
      </c>
      <c r="C85" s="153">
        <v>6847.6</v>
      </c>
      <c r="D85" s="153">
        <v>3982.54</v>
      </c>
      <c r="E85" s="153">
        <f t="shared" si="2"/>
        <v>58.159647175652786</v>
      </c>
      <c r="F85" s="175"/>
      <c r="G85" s="175"/>
      <c r="H85" s="175"/>
      <c r="I85" s="175"/>
      <c r="J85" s="175"/>
      <c r="K85" s="175"/>
      <c r="L85" s="175"/>
      <c r="M85" s="175"/>
      <c r="N85" s="175"/>
      <c r="O85" s="175"/>
      <c r="P85" s="175"/>
    </row>
    <row r="86" spans="1:16" s="1" customFormat="1" ht="45" x14ac:dyDescent="0.25">
      <c r="A86" s="158" t="s">
        <v>587</v>
      </c>
      <c r="B86" s="165" t="s">
        <v>215</v>
      </c>
      <c r="C86" s="153">
        <v>11083.3</v>
      </c>
      <c r="D86" s="153">
        <v>5452.85</v>
      </c>
      <c r="E86" s="153">
        <f t="shared" si="2"/>
        <v>49.198794582840854</v>
      </c>
      <c r="F86" s="175"/>
      <c r="G86" s="175"/>
      <c r="H86" s="175"/>
      <c r="I86" s="175"/>
      <c r="J86" s="175"/>
      <c r="K86" s="175"/>
      <c r="L86" s="175"/>
      <c r="M86" s="175"/>
      <c r="N86" s="175"/>
      <c r="O86" s="175"/>
      <c r="P86" s="175"/>
    </row>
    <row r="87" spans="1:16" s="1" customFormat="1" ht="105" x14ac:dyDescent="0.25">
      <c r="A87" s="158" t="s">
        <v>588</v>
      </c>
      <c r="B87" s="165" t="s">
        <v>900</v>
      </c>
      <c r="C87" s="153">
        <v>239.1</v>
      </c>
      <c r="D87" s="153">
        <v>239.1</v>
      </c>
      <c r="E87" s="153">
        <f t="shared" si="2"/>
        <v>100</v>
      </c>
      <c r="F87" s="175"/>
      <c r="G87" s="175"/>
      <c r="H87" s="175"/>
      <c r="I87" s="175"/>
      <c r="J87" s="175"/>
      <c r="K87" s="175"/>
      <c r="L87" s="175"/>
      <c r="M87" s="175"/>
      <c r="N87" s="175"/>
      <c r="O87" s="175"/>
      <c r="P87" s="175"/>
    </row>
    <row r="88" spans="1:16" s="10" customFormat="1" ht="45" x14ac:dyDescent="0.25">
      <c r="A88" s="158" t="s">
        <v>1339</v>
      </c>
      <c r="B88" s="165" t="s">
        <v>1366</v>
      </c>
      <c r="C88" s="153">
        <v>2727446.4</v>
      </c>
      <c r="D88" s="153">
        <v>447617.68</v>
      </c>
      <c r="E88" s="153">
        <f t="shared" si="2"/>
        <v>16.411603175776435</v>
      </c>
      <c r="F88" s="175"/>
      <c r="G88" s="176"/>
      <c r="H88" s="175"/>
      <c r="I88" s="176"/>
      <c r="J88" s="176"/>
      <c r="K88" s="176"/>
      <c r="L88" s="176"/>
      <c r="M88" s="176"/>
      <c r="N88" s="176"/>
      <c r="O88" s="176"/>
      <c r="P88" s="176"/>
    </row>
    <row r="89" spans="1:16" s="10" customFormat="1" ht="45" x14ac:dyDescent="0.25">
      <c r="A89" s="158" t="s">
        <v>589</v>
      </c>
      <c r="B89" s="165" t="s">
        <v>216</v>
      </c>
      <c r="C89" s="153">
        <v>382138.7</v>
      </c>
      <c r="D89" s="153">
        <v>38121.370000000003</v>
      </c>
      <c r="E89" s="153">
        <f t="shared" si="2"/>
        <v>9.9757941291996861</v>
      </c>
      <c r="F89" s="175"/>
      <c r="G89" s="176"/>
      <c r="H89" s="175"/>
      <c r="I89" s="176"/>
      <c r="J89" s="176"/>
      <c r="K89" s="176"/>
      <c r="L89" s="176"/>
      <c r="M89" s="176"/>
      <c r="N89" s="176"/>
      <c r="O89" s="176"/>
      <c r="P89" s="176"/>
    </row>
    <row r="90" spans="1:16" s="10" customFormat="1" ht="90" x14ac:dyDescent="0.25">
      <c r="A90" s="158" t="s">
        <v>590</v>
      </c>
      <c r="B90" s="165" t="s">
        <v>570</v>
      </c>
      <c r="C90" s="153">
        <v>12870</v>
      </c>
      <c r="D90" s="153">
        <v>0</v>
      </c>
      <c r="E90" s="153">
        <f t="shared" si="2"/>
        <v>0</v>
      </c>
      <c r="F90" s="175"/>
      <c r="G90" s="176"/>
      <c r="H90" s="175"/>
      <c r="I90" s="176"/>
      <c r="J90" s="176"/>
      <c r="K90" s="176"/>
      <c r="L90" s="176"/>
      <c r="M90" s="176"/>
      <c r="N90" s="176"/>
      <c r="O90" s="176"/>
      <c r="P90" s="176"/>
    </row>
    <row r="91" spans="1:16" s="10" customFormat="1" ht="75" x14ac:dyDescent="0.25">
      <c r="A91" s="158" t="s">
        <v>591</v>
      </c>
      <c r="B91" s="165" t="s">
        <v>552</v>
      </c>
      <c r="C91" s="153">
        <v>2367.4</v>
      </c>
      <c r="D91" s="153">
        <v>0</v>
      </c>
      <c r="E91" s="153">
        <f t="shared" si="2"/>
        <v>0</v>
      </c>
      <c r="F91" s="175"/>
      <c r="G91" s="176"/>
      <c r="H91" s="175"/>
      <c r="I91" s="176"/>
      <c r="J91" s="176"/>
      <c r="K91" s="176"/>
      <c r="L91" s="176"/>
      <c r="M91" s="176"/>
      <c r="N91" s="176"/>
      <c r="O91" s="176"/>
      <c r="P91" s="176"/>
    </row>
    <row r="92" spans="1:16" s="10" customFormat="1" ht="75" x14ac:dyDescent="0.25">
      <c r="A92" s="158" t="s">
        <v>592</v>
      </c>
      <c r="B92" s="165" t="s">
        <v>553</v>
      </c>
      <c r="C92" s="153">
        <v>481.9</v>
      </c>
      <c r="D92" s="153">
        <v>0</v>
      </c>
      <c r="E92" s="153">
        <f t="shared" si="2"/>
        <v>0</v>
      </c>
      <c r="F92" s="175"/>
      <c r="G92" s="176"/>
      <c r="H92" s="175"/>
      <c r="I92" s="176"/>
      <c r="J92" s="176"/>
      <c r="K92" s="176"/>
      <c r="L92" s="176"/>
      <c r="M92" s="176"/>
      <c r="N92" s="176"/>
      <c r="O92" s="176"/>
      <c r="P92" s="176"/>
    </row>
    <row r="93" spans="1:16" s="10" customFormat="1" ht="60" x14ac:dyDescent="0.25">
      <c r="A93" s="158" t="s">
        <v>1340</v>
      </c>
      <c r="B93" s="165" t="s">
        <v>1367</v>
      </c>
      <c r="C93" s="153">
        <v>20894</v>
      </c>
      <c r="D93" s="153">
        <v>0</v>
      </c>
      <c r="E93" s="153">
        <f t="shared" si="2"/>
        <v>0</v>
      </c>
      <c r="F93" s="175"/>
      <c r="G93" s="176"/>
      <c r="H93" s="175"/>
      <c r="I93" s="176"/>
      <c r="J93" s="176"/>
      <c r="K93" s="176"/>
      <c r="L93" s="176"/>
      <c r="M93" s="176"/>
      <c r="N93" s="176"/>
      <c r="O93" s="176"/>
      <c r="P93" s="176"/>
    </row>
    <row r="94" spans="1:16" s="10" customFormat="1" ht="60" x14ac:dyDescent="0.25">
      <c r="A94" s="158" t="s">
        <v>593</v>
      </c>
      <c r="B94" s="165" t="s">
        <v>554</v>
      </c>
      <c r="C94" s="153">
        <v>439724.3</v>
      </c>
      <c r="D94" s="153">
        <v>233090.55</v>
      </c>
      <c r="E94" s="153">
        <f t="shared" si="2"/>
        <v>53.008339543664064</v>
      </c>
      <c r="F94" s="175"/>
      <c r="G94" s="176"/>
      <c r="H94" s="175"/>
      <c r="I94" s="176"/>
      <c r="J94" s="176"/>
      <c r="K94" s="176"/>
      <c r="L94" s="176"/>
      <c r="M94" s="176"/>
      <c r="N94" s="176"/>
      <c r="O94" s="176"/>
      <c r="P94" s="176"/>
    </row>
    <row r="95" spans="1:16" s="10" customFormat="1" ht="60" x14ac:dyDescent="0.25">
      <c r="A95" s="158" t="s">
        <v>594</v>
      </c>
      <c r="B95" s="165" t="s">
        <v>571</v>
      </c>
      <c r="C95" s="153">
        <v>110274.2</v>
      </c>
      <c r="D95" s="153">
        <v>0</v>
      </c>
      <c r="E95" s="153">
        <f t="shared" si="2"/>
        <v>0</v>
      </c>
      <c r="F95" s="175"/>
      <c r="G95" s="176"/>
      <c r="H95" s="175"/>
      <c r="I95" s="176"/>
      <c r="J95" s="176"/>
      <c r="K95" s="176"/>
      <c r="L95" s="176"/>
      <c r="M95" s="176"/>
      <c r="N95" s="176"/>
      <c r="O95" s="176"/>
      <c r="P95" s="176"/>
    </row>
    <row r="96" spans="1:16" s="10" customFormat="1" ht="60" x14ac:dyDescent="0.25">
      <c r="A96" s="158" t="s">
        <v>1341</v>
      </c>
      <c r="B96" s="165" t="s">
        <v>1368</v>
      </c>
      <c r="C96" s="153">
        <v>1000000</v>
      </c>
      <c r="D96" s="153">
        <v>209536.42</v>
      </c>
      <c r="E96" s="153">
        <f t="shared" si="2"/>
        <v>20.953641999999999</v>
      </c>
      <c r="F96" s="175"/>
      <c r="G96" s="176"/>
      <c r="H96" s="175"/>
      <c r="I96" s="176"/>
      <c r="J96" s="176"/>
      <c r="K96" s="176"/>
      <c r="L96" s="176"/>
      <c r="M96" s="176"/>
      <c r="N96" s="176"/>
      <c r="O96" s="176"/>
      <c r="P96" s="176"/>
    </row>
    <row r="97" spans="1:16" s="10" customFormat="1" ht="60" x14ac:dyDescent="0.25">
      <c r="A97" s="158" t="s">
        <v>1342</v>
      </c>
      <c r="B97" s="165" t="s">
        <v>1369</v>
      </c>
      <c r="C97" s="153">
        <v>474.7</v>
      </c>
      <c r="D97" s="153">
        <v>474.7</v>
      </c>
      <c r="E97" s="153">
        <f t="shared" si="2"/>
        <v>100</v>
      </c>
      <c r="F97" s="175"/>
      <c r="G97" s="176"/>
      <c r="H97" s="175"/>
      <c r="I97" s="176"/>
      <c r="J97" s="176"/>
      <c r="K97" s="176"/>
      <c r="L97" s="176"/>
      <c r="M97" s="176"/>
      <c r="N97" s="176"/>
      <c r="O97" s="176"/>
      <c r="P97" s="176"/>
    </row>
    <row r="98" spans="1:16" s="10" customFormat="1" ht="45" x14ac:dyDescent="0.25">
      <c r="A98" s="158" t="s">
        <v>595</v>
      </c>
      <c r="B98" s="165" t="s">
        <v>572</v>
      </c>
      <c r="C98" s="153">
        <v>304767.88</v>
      </c>
      <c r="D98" s="153">
        <v>170218.4</v>
      </c>
      <c r="E98" s="153">
        <f t="shared" si="2"/>
        <v>55.851817455304008</v>
      </c>
      <c r="F98" s="175"/>
      <c r="G98" s="176"/>
      <c r="H98" s="175"/>
      <c r="I98" s="176"/>
      <c r="J98" s="176"/>
      <c r="K98" s="176"/>
      <c r="L98" s="176"/>
      <c r="M98" s="176"/>
      <c r="N98" s="176"/>
      <c r="O98" s="176"/>
      <c r="P98" s="176"/>
    </row>
    <row r="99" spans="1:16" s="10" customFormat="1" ht="45" x14ac:dyDescent="0.25">
      <c r="A99" s="158" t="s">
        <v>1343</v>
      </c>
      <c r="B99" s="165" t="s">
        <v>1370</v>
      </c>
      <c r="C99" s="153">
        <v>327505.7</v>
      </c>
      <c r="D99" s="153">
        <v>98251.16</v>
      </c>
      <c r="E99" s="153">
        <f t="shared" si="2"/>
        <v>29.999832063991562</v>
      </c>
      <c r="F99" s="175"/>
      <c r="G99" s="176"/>
      <c r="H99" s="175"/>
      <c r="I99" s="176"/>
      <c r="J99" s="176"/>
      <c r="K99" s="176"/>
      <c r="L99" s="176"/>
      <c r="M99" s="176"/>
      <c r="N99" s="176"/>
      <c r="O99" s="176"/>
      <c r="P99" s="176"/>
    </row>
    <row r="100" spans="1:16" s="10" customFormat="1" ht="90" x14ac:dyDescent="0.25">
      <c r="A100" s="158" t="s">
        <v>916</v>
      </c>
      <c r="B100" s="165" t="s">
        <v>901</v>
      </c>
      <c r="C100" s="153">
        <v>13272.8</v>
      </c>
      <c r="D100" s="153">
        <v>6463.76</v>
      </c>
      <c r="E100" s="153">
        <f t="shared" si="2"/>
        <v>48.69929479838467</v>
      </c>
      <c r="F100" s="175"/>
      <c r="G100" s="176"/>
      <c r="H100" s="175"/>
      <c r="I100" s="176"/>
      <c r="J100" s="176"/>
      <c r="K100" s="176"/>
      <c r="L100" s="176"/>
      <c r="M100" s="176"/>
      <c r="N100" s="176"/>
      <c r="O100" s="176"/>
      <c r="P100" s="176"/>
    </row>
    <row r="101" spans="1:16" s="10" customFormat="1" ht="45" x14ac:dyDescent="0.25">
      <c r="A101" s="158" t="s">
        <v>596</v>
      </c>
      <c r="B101" s="165" t="s">
        <v>902</v>
      </c>
      <c r="C101" s="153">
        <v>1166125.2</v>
      </c>
      <c r="D101" s="153">
        <v>590825.19999999995</v>
      </c>
      <c r="E101" s="153">
        <f t="shared" si="2"/>
        <v>50.665674663406634</v>
      </c>
      <c r="F101" s="175"/>
      <c r="G101" s="176"/>
      <c r="H101" s="175"/>
      <c r="I101" s="176"/>
      <c r="J101" s="176"/>
      <c r="K101" s="176"/>
      <c r="L101" s="176"/>
      <c r="M101" s="176"/>
      <c r="N101" s="176"/>
      <c r="O101" s="176"/>
      <c r="P101" s="176"/>
    </row>
    <row r="102" spans="1:16" s="10" customFormat="1" ht="75" x14ac:dyDescent="0.25">
      <c r="A102" s="158" t="s">
        <v>597</v>
      </c>
      <c r="B102" s="165" t="s">
        <v>903</v>
      </c>
      <c r="C102" s="153">
        <v>289.3</v>
      </c>
      <c r="D102" s="153">
        <v>72.319999999999993</v>
      </c>
      <c r="E102" s="153">
        <f t="shared" si="2"/>
        <v>24.998271690286895</v>
      </c>
      <c r="F102" s="175"/>
      <c r="G102" s="176"/>
      <c r="H102" s="175"/>
      <c r="I102" s="176"/>
      <c r="J102" s="176"/>
      <c r="K102" s="176"/>
      <c r="L102" s="176"/>
      <c r="M102" s="176"/>
      <c r="N102" s="176"/>
      <c r="O102" s="176"/>
      <c r="P102" s="176"/>
    </row>
    <row r="103" spans="1:16" s="10" customFormat="1" ht="60" x14ac:dyDescent="0.25">
      <c r="A103" s="158" t="s">
        <v>598</v>
      </c>
      <c r="B103" s="165" t="s">
        <v>415</v>
      </c>
      <c r="C103" s="153">
        <v>580302</v>
      </c>
      <c r="D103" s="153">
        <v>114913.74</v>
      </c>
      <c r="E103" s="153">
        <f t="shared" si="2"/>
        <v>19.80240288677275</v>
      </c>
      <c r="F103" s="175"/>
      <c r="G103" s="176"/>
      <c r="H103" s="175"/>
      <c r="I103" s="176"/>
      <c r="J103" s="176"/>
      <c r="K103" s="176"/>
      <c r="L103" s="176"/>
      <c r="M103" s="176"/>
      <c r="N103" s="176"/>
      <c r="O103" s="176"/>
      <c r="P103" s="176"/>
    </row>
    <row r="104" spans="1:16" s="10" customFormat="1" ht="75" x14ac:dyDescent="0.25">
      <c r="A104" s="158" t="s">
        <v>1344</v>
      </c>
      <c r="B104" s="165" t="s">
        <v>1371</v>
      </c>
      <c r="C104" s="153">
        <v>144768</v>
      </c>
      <c r="D104" s="153">
        <v>4199.9799999999996</v>
      </c>
      <c r="E104" s="153">
        <f t="shared" si="2"/>
        <v>2.9011798187444735</v>
      </c>
      <c r="F104" s="175"/>
      <c r="G104" s="176"/>
      <c r="H104" s="175"/>
      <c r="I104" s="176"/>
      <c r="J104" s="176"/>
      <c r="K104" s="176"/>
      <c r="L104" s="176"/>
      <c r="M104" s="176"/>
      <c r="N104" s="176"/>
      <c r="O104" s="176"/>
      <c r="P104" s="176"/>
    </row>
    <row r="105" spans="1:16" s="10" customFormat="1" ht="30" x14ac:dyDescent="0.25">
      <c r="A105" s="158" t="s">
        <v>1345</v>
      </c>
      <c r="B105" s="165" t="s">
        <v>1372</v>
      </c>
      <c r="C105" s="153">
        <v>600</v>
      </c>
      <c r="D105" s="153">
        <v>600</v>
      </c>
      <c r="E105" s="153">
        <f t="shared" si="2"/>
        <v>100</v>
      </c>
      <c r="F105" s="175"/>
      <c r="G105" s="176"/>
      <c r="H105" s="175"/>
      <c r="I105" s="176"/>
      <c r="J105" s="176"/>
      <c r="K105" s="176"/>
      <c r="L105" s="176"/>
      <c r="M105" s="176"/>
      <c r="N105" s="176"/>
      <c r="O105" s="176"/>
      <c r="P105" s="176"/>
    </row>
    <row r="106" spans="1:16" s="10" customFormat="1" ht="30" x14ac:dyDescent="0.25">
      <c r="A106" s="158" t="s">
        <v>1346</v>
      </c>
      <c r="B106" s="165" t="s">
        <v>1373</v>
      </c>
      <c r="C106" s="153">
        <v>14850</v>
      </c>
      <c r="D106" s="153">
        <v>14850</v>
      </c>
      <c r="E106" s="153">
        <f t="shared" si="2"/>
        <v>100</v>
      </c>
      <c r="F106" s="175"/>
      <c r="G106" s="176"/>
      <c r="H106" s="175"/>
      <c r="I106" s="176"/>
      <c r="J106" s="176"/>
      <c r="K106" s="176"/>
      <c r="L106" s="176"/>
      <c r="M106" s="176"/>
      <c r="N106" s="176"/>
      <c r="O106" s="176"/>
      <c r="P106" s="176"/>
    </row>
    <row r="107" spans="1:16" s="10" customFormat="1" ht="30" x14ac:dyDescent="0.25">
      <c r="A107" s="158" t="s">
        <v>1347</v>
      </c>
      <c r="B107" s="165" t="s">
        <v>1374</v>
      </c>
      <c r="C107" s="153">
        <v>210000</v>
      </c>
      <c r="D107" s="153">
        <v>0</v>
      </c>
      <c r="E107" s="153">
        <f t="shared" si="2"/>
        <v>0</v>
      </c>
      <c r="F107" s="175"/>
      <c r="G107" s="176"/>
      <c r="H107" s="175"/>
      <c r="I107" s="176"/>
      <c r="J107" s="176"/>
      <c r="K107" s="176"/>
      <c r="L107" s="176"/>
      <c r="M107" s="176"/>
      <c r="N107" s="176"/>
      <c r="O107" s="176"/>
      <c r="P107" s="176"/>
    </row>
    <row r="108" spans="1:16" s="10" customFormat="1" ht="60" x14ac:dyDescent="0.25">
      <c r="A108" s="158" t="s">
        <v>599</v>
      </c>
      <c r="B108" s="165" t="s">
        <v>196</v>
      </c>
      <c r="C108" s="153">
        <v>147.69999999999999</v>
      </c>
      <c r="D108" s="153">
        <v>73.78</v>
      </c>
      <c r="E108" s="153">
        <f t="shared" si="2"/>
        <v>49.952606635071092</v>
      </c>
      <c r="F108" s="175"/>
      <c r="G108" s="176"/>
      <c r="H108" s="175"/>
      <c r="I108" s="176"/>
      <c r="J108" s="176"/>
      <c r="K108" s="176"/>
      <c r="L108" s="176"/>
      <c r="M108" s="176"/>
      <c r="N108" s="176"/>
      <c r="O108" s="176"/>
      <c r="P108" s="176"/>
    </row>
    <row r="109" spans="1:16" s="10" customFormat="1" ht="75" x14ac:dyDescent="0.25">
      <c r="A109" s="158" t="s">
        <v>600</v>
      </c>
      <c r="B109" s="165" t="s">
        <v>221</v>
      </c>
      <c r="C109" s="153">
        <v>5873.4</v>
      </c>
      <c r="D109" s="153">
        <v>5873.4</v>
      </c>
      <c r="E109" s="153">
        <f t="shared" si="2"/>
        <v>100</v>
      </c>
      <c r="F109" s="175"/>
      <c r="G109" s="176"/>
      <c r="H109" s="175"/>
      <c r="I109" s="176"/>
      <c r="J109" s="176"/>
      <c r="K109" s="176"/>
      <c r="L109" s="176"/>
      <c r="M109" s="176"/>
      <c r="N109" s="176"/>
      <c r="O109" s="176"/>
      <c r="P109" s="176"/>
    </row>
    <row r="110" spans="1:16" s="10" customFormat="1" ht="60" x14ac:dyDescent="0.25">
      <c r="A110" s="158" t="s">
        <v>601</v>
      </c>
      <c r="B110" s="165" t="s">
        <v>222</v>
      </c>
      <c r="C110" s="153">
        <v>5503.8</v>
      </c>
      <c r="D110" s="153">
        <v>5246.4</v>
      </c>
      <c r="E110" s="153">
        <f t="shared" si="2"/>
        <v>95.323231222064749</v>
      </c>
      <c r="F110" s="175"/>
      <c r="G110" s="176"/>
      <c r="H110" s="175"/>
      <c r="I110" s="176"/>
      <c r="J110" s="176"/>
      <c r="K110" s="176"/>
      <c r="L110" s="176"/>
      <c r="M110" s="176"/>
      <c r="N110" s="176"/>
      <c r="O110" s="176"/>
      <c r="P110" s="176"/>
    </row>
    <row r="111" spans="1:16" s="10" customFormat="1" ht="45" x14ac:dyDescent="0.25">
      <c r="A111" s="158" t="s">
        <v>602</v>
      </c>
      <c r="B111" s="165" t="s">
        <v>416</v>
      </c>
      <c r="C111" s="153">
        <v>93471</v>
      </c>
      <c r="D111" s="153">
        <v>65996</v>
      </c>
      <c r="E111" s="153">
        <f t="shared" si="2"/>
        <v>70.605856361866245</v>
      </c>
      <c r="F111" s="175"/>
      <c r="G111" s="176"/>
      <c r="H111" s="175"/>
      <c r="I111" s="176"/>
      <c r="J111" s="176"/>
      <c r="K111" s="176"/>
      <c r="L111" s="176"/>
      <c r="M111" s="176"/>
      <c r="N111" s="176"/>
      <c r="O111" s="176"/>
      <c r="P111" s="176"/>
    </row>
    <row r="112" spans="1:16" s="10" customFormat="1" ht="60" x14ac:dyDescent="0.25">
      <c r="A112" s="158" t="s">
        <v>603</v>
      </c>
      <c r="B112" s="165" t="s">
        <v>573</v>
      </c>
      <c r="C112" s="153">
        <v>2355154.6</v>
      </c>
      <c r="D112" s="153">
        <v>701885.59</v>
      </c>
      <c r="E112" s="153">
        <f t="shared" si="2"/>
        <v>29.802102588084871</v>
      </c>
      <c r="F112" s="175"/>
      <c r="G112" s="176"/>
      <c r="H112" s="175"/>
      <c r="I112" s="176"/>
      <c r="J112" s="176"/>
      <c r="K112" s="176"/>
      <c r="L112" s="176"/>
      <c r="M112" s="176"/>
      <c r="N112" s="176"/>
      <c r="O112" s="176"/>
      <c r="P112" s="176"/>
    </row>
    <row r="113" spans="1:16" s="10" customFormat="1" ht="45" x14ac:dyDescent="0.25">
      <c r="A113" s="159" t="s">
        <v>604</v>
      </c>
      <c r="B113" s="165" t="s">
        <v>208</v>
      </c>
      <c r="C113" s="153">
        <v>157150.29999999999</v>
      </c>
      <c r="D113" s="153">
        <v>154613.79</v>
      </c>
      <c r="E113" s="153">
        <f t="shared" si="2"/>
        <v>98.385933720775597</v>
      </c>
      <c r="F113" s="175"/>
      <c r="G113" s="176"/>
      <c r="H113" s="175"/>
      <c r="I113" s="176"/>
      <c r="J113" s="176"/>
      <c r="K113" s="176"/>
      <c r="L113" s="176"/>
      <c r="M113" s="176"/>
      <c r="N113" s="176"/>
      <c r="O113" s="176"/>
      <c r="P113" s="176"/>
    </row>
    <row r="114" spans="1:16" s="10" customFormat="1" ht="45" x14ac:dyDescent="0.25">
      <c r="A114" s="158" t="s">
        <v>1348</v>
      </c>
      <c r="B114" s="165" t="s">
        <v>1375</v>
      </c>
      <c r="C114" s="153">
        <v>165791.20000000001</v>
      </c>
      <c r="D114" s="153">
        <v>90896.28</v>
      </c>
      <c r="E114" s="153">
        <f t="shared" si="2"/>
        <v>54.825756734977482</v>
      </c>
      <c r="F114" s="175"/>
      <c r="G114" s="176"/>
      <c r="H114" s="175"/>
      <c r="I114" s="176"/>
      <c r="J114" s="176"/>
      <c r="K114" s="176"/>
      <c r="L114" s="176"/>
      <c r="M114" s="176"/>
      <c r="N114" s="176"/>
      <c r="O114" s="176"/>
      <c r="P114" s="176"/>
    </row>
    <row r="115" spans="1:16" s="10" customFormat="1" ht="30" x14ac:dyDescent="0.25">
      <c r="A115" s="158" t="s">
        <v>605</v>
      </c>
      <c r="B115" s="165" t="s">
        <v>574</v>
      </c>
      <c r="C115" s="153">
        <v>50113</v>
      </c>
      <c r="D115" s="153">
        <v>18305.310000000001</v>
      </c>
      <c r="E115" s="153">
        <f t="shared" si="2"/>
        <v>36.528066569552813</v>
      </c>
      <c r="F115" s="175"/>
      <c r="G115" s="176"/>
      <c r="H115" s="175"/>
      <c r="I115" s="176"/>
      <c r="J115" s="176"/>
      <c r="K115" s="176"/>
      <c r="L115" s="176"/>
      <c r="M115" s="176"/>
      <c r="N115" s="176"/>
      <c r="O115" s="176"/>
      <c r="P115" s="176"/>
    </row>
    <row r="116" spans="1:16" s="10" customFormat="1" ht="45" x14ac:dyDescent="0.25">
      <c r="A116" s="158" t="s">
        <v>606</v>
      </c>
      <c r="B116" s="165" t="s">
        <v>223</v>
      </c>
      <c r="C116" s="153">
        <v>4843.3</v>
      </c>
      <c r="D116" s="153">
        <v>4843.3</v>
      </c>
      <c r="E116" s="153">
        <f t="shared" si="2"/>
        <v>100</v>
      </c>
      <c r="F116" s="175"/>
      <c r="G116" s="176"/>
      <c r="H116" s="175"/>
      <c r="I116" s="176"/>
      <c r="J116" s="176"/>
      <c r="K116" s="176"/>
      <c r="L116" s="176"/>
      <c r="M116" s="176"/>
      <c r="N116" s="176"/>
      <c r="O116" s="176"/>
      <c r="P116" s="176"/>
    </row>
    <row r="117" spans="1:16" s="10" customFormat="1" ht="60" x14ac:dyDescent="0.25">
      <c r="A117" s="158" t="s">
        <v>917</v>
      </c>
      <c r="B117" s="165" t="s">
        <v>904</v>
      </c>
      <c r="C117" s="153">
        <v>10631.4</v>
      </c>
      <c r="D117" s="153">
        <v>6378.56</v>
      </c>
      <c r="E117" s="153">
        <f t="shared" si="2"/>
        <v>59.99736629230393</v>
      </c>
      <c r="F117" s="175"/>
      <c r="G117" s="176"/>
      <c r="H117" s="175"/>
      <c r="I117" s="176"/>
      <c r="J117" s="176"/>
      <c r="K117" s="176"/>
      <c r="L117" s="176"/>
      <c r="M117" s="176"/>
      <c r="N117" s="176"/>
      <c r="O117" s="176"/>
      <c r="P117" s="176"/>
    </row>
    <row r="118" spans="1:16" s="10" customFormat="1" ht="30" x14ac:dyDescent="0.25">
      <c r="A118" s="158" t="s">
        <v>607</v>
      </c>
      <c r="B118" s="165" t="s">
        <v>555</v>
      </c>
      <c r="C118" s="153">
        <v>78432.3</v>
      </c>
      <c r="D118" s="153">
        <v>22272.85</v>
      </c>
      <c r="E118" s="153">
        <f t="shared" si="2"/>
        <v>28.397547948995499</v>
      </c>
      <c r="F118" s="175"/>
      <c r="G118" s="176"/>
      <c r="H118" s="175"/>
      <c r="I118" s="176"/>
      <c r="J118" s="176"/>
      <c r="K118" s="176"/>
      <c r="L118" s="176"/>
      <c r="M118" s="176"/>
      <c r="N118" s="176"/>
      <c r="O118" s="176"/>
      <c r="P118" s="176"/>
    </row>
    <row r="119" spans="1:16" s="10" customFormat="1" ht="75" x14ac:dyDescent="0.25">
      <c r="A119" s="158" t="s">
        <v>608</v>
      </c>
      <c r="B119" s="165" t="s">
        <v>556</v>
      </c>
      <c r="C119" s="153">
        <v>19303.7</v>
      </c>
      <c r="D119" s="153">
        <v>16857.5</v>
      </c>
      <c r="E119" s="153">
        <f t="shared" si="2"/>
        <v>87.327817983080962</v>
      </c>
      <c r="F119" s="175"/>
      <c r="G119" s="176"/>
      <c r="H119" s="175"/>
      <c r="I119" s="176"/>
      <c r="J119" s="176"/>
      <c r="K119" s="176"/>
      <c r="L119" s="176"/>
      <c r="M119" s="176"/>
      <c r="N119" s="176"/>
      <c r="O119" s="176"/>
      <c r="P119" s="176"/>
    </row>
    <row r="120" spans="1:16" s="10" customFormat="1" ht="45" x14ac:dyDescent="0.25">
      <c r="A120" s="158" t="s">
        <v>609</v>
      </c>
      <c r="B120" s="165" t="s">
        <v>557</v>
      </c>
      <c r="C120" s="153">
        <v>202946.4</v>
      </c>
      <c r="D120" s="153">
        <v>99879.38</v>
      </c>
      <c r="E120" s="153">
        <f t="shared" si="2"/>
        <v>49.214659634267967</v>
      </c>
      <c r="F120" s="175"/>
      <c r="G120" s="176"/>
      <c r="H120" s="175"/>
      <c r="I120" s="176"/>
      <c r="J120" s="176"/>
      <c r="K120" s="176"/>
      <c r="L120" s="176"/>
      <c r="M120" s="176"/>
      <c r="N120" s="176"/>
      <c r="O120" s="176"/>
      <c r="P120" s="176"/>
    </row>
    <row r="121" spans="1:16" s="10" customFormat="1" ht="45" x14ac:dyDescent="0.25">
      <c r="A121" s="158" t="s">
        <v>610</v>
      </c>
      <c r="B121" s="165" t="s">
        <v>224</v>
      </c>
      <c r="C121" s="153">
        <v>100000</v>
      </c>
      <c r="D121" s="153">
        <v>41182.519999999997</v>
      </c>
      <c r="E121" s="153">
        <f t="shared" si="2"/>
        <v>41.182519999999997</v>
      </c>
      <c r="F121" s="175"/>
      <c r="G121" s="176"/>
      <c r="H121" s="175"/>
      <c r="I121" s="176"/>
      <c r="J121" s="176"/>
      <c r="K121" s="176"/>
      <c r="L121" s="176"/>
      <c r="M121" s="176"/>
      <c r="N121" s="176"/>
      <c r="O121" s="176"/>
      <c r="P121" s="176"/>
    </row>
    <row r="122" spans="1:16" s="10" customFormat="1" ht="45" x14ac:dyDescent="0.25">
      <c r="A122" s="158" t="s">
        <v>1349</v>
      </c>
      <c r="B122" s="165" t="s">
        <v>1376</v>
      </c>
      <c r="C122" s="153">
        <v>30000</v>
      </c>
      <c r="D122" s="153">
        <v>0</v>
      </c>
      <c r="E122" s="153">
        <f t="shared" si="2"/>
        <v>0</v>
      </c>
      <c r="F122" s="175"/>
      <c r="G122" s="176"/>
      <c r="H122" s="175"/>
      <c r="I122" s="176"/>
      <c r="J122" s="176"/>
      <c r="K122" s="176"/>
      <c r="L122" s="176"/>
      <c r="M122" s="176"/>
      <c r="N122" s="176"/>
      <c r="O122" s="176"/>
      <c r="P122" s="176"/>
    </row>
    <row r="123" spans="1:16" s="10" customFormat="1" ht="45" x14ac:dyDescent="0.25">
      <c r="A123" s="158" t="s">
        <v>918</v>
      </c>
      <c r="B123" s="165" t="s">
        <v>905</v>
      </c>
      <c r="C123" s="153">
        <v>39526.300000000003</v>
      </c>
      <c r="D123" s="153">
        <v>1214.7</v>
      </c>
      <c r="E123" s="153">
        <f t="shared" si="2"/>
        <v>3.0731437043183907</v>
      </c>
      <c r="F123" s="175"/>
      <c r="G123" s="176"/>
      <c r="H123" s="175"/>
      <c r="I123" s="176"/>
      <c r="J123" s="176"/>
      <c r="K123" s="176"/>
      <c r="L123" s="176"/>
      <c r="M123" s="176"/>
      <c r="N123" s="176"/>
      <c r="O123" s="176"/>
      <c r="P123" s="176"/>
    </row>
    <row r="124" spans="1:16" s="10" customFormat="1" ht="30" x14ac:dyDescent="0.25">
      <c r="A124" s="158" t="s">
        <v>611</v>
      </c>
      <c r="B124" s="165" t="s">
        <v>417</v>
      </c>
      <c r="C124" s="153">
        <v>577446.80000000005</v>
      </c>
      <c r="D124" s="153">
        <v>62519.35</v>
      </c>
      <c r="E124" s="153">
        <f t="shared" si="2"/>
        <v>10.82685885522268</v>
      </c>
      <c r="F124" s="175"/>
      <c r="G124" s="176"/>
      <c r="H124" s="175"/>
      <c r="I124" s="176"/>
      <c r="J124" s="176"/>
      <c r="K124" s="176"/>
      <c r="L124" s="176"/>
      <c r="M124" s="176"/>
      <c r="N124" s="176"/>
      <c r="O124" s="176"/>
      <c r="P124" s="176"/>
    </row>
    <row r="125" spans="1:16" s="10" customFormat="1" ht="45" x14ac:dyDescent="0.25">
      <c r="A125" s="158" t="s">
        <v>1350</v>
      </c>
      <c r="B125" s="165" t="s">
        <v>1377</v>
      </c>
      <c r="C125" s="153">
        <v>22770</v>
      </c>
      <c r="D125" s="153">
        <v>6831</v>
      </c>
      <c r="E125" s="153">
        <f t="shared" si="2"/>
        <v>30</v>
      </c>
      <c r="F125" s="175"/>
      <c r="G125" s="176"/>
      <c r="H125" s="175"/>
      <c r="I125" s="176"/>
      <c r="J125" s="176"/>
      <c r="K125" s="176"/>
      <c r="L125" s="176"/>
      <c r="M125" s="176"/>
      <c r="N125" s="176"/>
      <c r="O125" s="176"/>
      <c r="P125" s="176"/>
    </row>
    <row r="126" spans="1:16" s="10" customFormat="1" ht="60" x14ac:dyDescent="0.25">
      <c r="A126" s="158" t="s">
        <v>612</v>
      </c>
      <c r="B126" s="165" t="s">
        <v>418</v>
      </c>
      <c r="C126" s="153">
        <v>19676.900000000001</v>
      </c>
      <c r="D126" s="153">
        <v>9527.9</v>
      </c>
      <c r="E126" s="153">
        <f t="shared" si="2"/>
        <v>48.421753426606827</v>
      </c>
      <c r="F126" s="175"/>
      <c r="G126" s="176"/>
      <c r="H126" s="175"/>
      <c r="I126" s="176"/>
      <c r="J126" s="176"/>
      <c r="K126" s="176"/>
      <c r="L126" s="176"/>
      <c r="M126" s="176"/>
      <c r="N126" s="176"/>
      <c r="O126" s="176"/>
      <c r="P126" s="176"/>
    </row>
    <row r="127" spans="1:16" s="10" customFormat="1" ht="30" x14ac:dyDescent="0.25">
      <c r="A127" s="158" t="s">
        <v>919</v>
      </c>
      <c r="B127" s="165" t="s">
        <v>906</v>
      </c>
      <c r="C127" s="153">
        <v>15000</v>
      </c>
      <c r="D127" s="153">
        <v>15000</v>
      </c>
      <c r="E127" s="153">
        <f t="shared" ref="E127:E137" si="3">D127/C127*100</f>
        <v>100</v>
      </c>
      <c r="F127" s="175"/>
      <c r="G127" s="176"/>
      <c r="H127" s="175"/>
      <c r="I127" s="176"/>
      <c r="J127" s="176"/>
      <c r="K127" s="176"/>
      <c r="L127" s="176"/>
      <c r="M127" s="176"/>
      <c r="N127" s="176"/>
      <c r="O127" s="176"/>
      <c r="P127" s="176"/>
    </row>
    <row r="128" spans="1:16" s="10" customFormat="1" ht="60" x14ac:dyDescent="0.25">
      <c r="A128" s="158" t="s">
        <v>1351</v>
      </c>
      <c r="B128" s="165" t="s">
        <v>1378</v>
      </c>
      <c r="C128" s="153">
        <v>26634.5</v>
      </c>
      <c r="D128" s="153">
        <v>0</v>
      </c>
      <c r="E128" s="153">
        <f t="shared" si="3"/>
        <v>0</v>
      </c>
      <c r="F128" s="175"/>
      <c r="G128" s="176"/>
      <c r="H128" s="175"/>
      <c r="I128" s="176"/>
      <c r="J128" s="176"/>
      <c r="K128" s="176"/>
      <c r="L128" s="176"/>
      <c r="M128" s="176"/>
      <c r="N128" s="176"/>
      <c r="O128" s="176"/>
      <c r="P128" s="176"/>
    </row>
    <row r="129" spans="1:16" s="10" customFormat="1" ht="45" x14ac:dyDescent="0.25">
      <c r="A129" s="158" t="s">
        <v>1352</v>
      </c>
      <c r="B129" s="165" t="s">
        <v>1379</v>
      </c>
      <c r="C129" s="153">
        <v>7920</v>
      </c>
      <c r="D129" s="153">
        <v>2346.3000000000002</v>
      </c>
      <c r="E129" s="153">
        <f t="shared" si="3"/>
        <v>29.625</v>
      </c>
      <c r="F129" s="175"/>
      <c r="G129" s="176"/>
      <c r="H129" s="175"/>
      <c r="I129" s="176"/>
      <c r="J129" s="176"/>
      <c r="K129" s="176"/>
      <c r="L129" s="176"/>
      <c r="M129" s="176"/>
      <c r="N129" s="176"/>
      <c r="O129" s="176"/>
      <c r="P129" s="176"/>
    </row>
    <row r="130" spans="1:16" s="10" customFormat="1" ht="45" x14ac:dyDescent="0.25">
      <c r="A130" s="158" t="s">
        <v>613</v>
      </c>
      <c r="B130" s="165" t="s">
        <v>575</v>
      </c>
      <c r="C130" s="153">
        <v>31444.799999999999</v>
      </c>
      <c r="D130" s="153">
        <v>0</v>
      </c>
      <c r="E130" s="153">
        <f t="shared" si="3"/>
        <v>0</v>
      </c>
      <c r="F130" s="175"/>
      <c r="G130" s="176"/>
      <c r="H130" s="175"/>
      <c r="I130" s="176"/>
      <c r="J130" s="176"/>
      <c r="K130" s="176"/>
      <c r="L130" s="176"/>
      <c r="M130" s="176"/>
      <c r="N130" s="176"/>
      <c r="O130" s="176"/>
      <c r="P130" s="176"/>
    </row>
    <row r="131" spans="1:16" s="10" customFormat="1" ht="45" x14ac:dyDescent="0.25">
      <c r="A131" s="158" t="s">
        <v>614</v>
      </c>
      <c r="B131" s="165" t="s">
        <v>576</v>
      </c>
      <c r="C131" s="153">
        <v>356878.6</v>
      </c>
      <c r="D131" s="153">
        <v>146472.85999999999</v>
      </c>
      <c r="E131" s="153">
        <f t="shared" si="3"/>
        <v>41.042769165761129</v>
      </c>
      <c r="F131" s="175"/>
      <c r="G131" s="176"/>
      <c r="H131" s="175"/>
      <c r="I131" s="176"/>
      <c r="J131" s="176"/>
      <c r="K131" s="176"/>
      <c r="L131" s="176"/>
      <c r="M131" s="176"/>
      <c r="N131" s="176"/>
      <c r="O131" s="176"/>
      <c r="P131" s="176"/>
    </row>
    <row r="132" spans="1:16" s="10" customFormat="1" ht="75" x14ac:dyDescent="0.25">
      <c r="A132" s="158" t="s">
        <v>920</v>
      </c>
      <c r="B132" s="165" t="s">
        <v>907</v>
      </c>
      <c r="C132" s="153">
        <v>39204.1</v>
      </c>
      <c r="D132" s="153">
        <v>24461.94</v>
      </c>
      <c r="E132" s="153">
        <f t="shared" si="3"/>
        <v>62.396382011065164</v>
      </c>
      <c r="F132" s="175"/>
      <c r="G132" s="176"/>
      <c r="H132" s="175"/>
      <c r="I132" s="176"/>
      <c r="J132" s="176"/>
      <c r="K132" s="176"/>
      <c r="L132" s="176"/>
      <c r="M132" s="176"/>
      <c r="N132" s="176"/>
      <c r="O132" s="176"/>
      <c r="P132" s="176"/>
    </row>
    <row r="133" spans="1:16" s="10" customFormat="1" ht="75" x14ac:dyDescent="0.25">
      <c r="A133" s="158" t="s">
        <v>921</v>
      </c>
      <c r="B133" s="165" t="s">
        <v>908</v>
      </c>
      <c r="C133" s="153">
        <v>62574.36</v>
      </c>
      <c r="D133" s="153">
        <v>31287.18</v>
      </c>
      <c r="E133" s="153">
        <f t="shared" si="3"/>
        <v>50</v>
      </c>
      <c r="F133" s="175"/>
      <c r="G133" s="176"/>
      <c r="H133" s="175"/>
      <c r="I133" s="176"/>
      <c r="J133" s="176"/>
      <c r="K133" s="176"/>
      <c r="L133" s="176"/>
      <c r="M133" s="176"/>
      <c r="N133" s="176"/>
      <c r="O133" s="176"/>
      <c r="P133" s="176"/>
    </row>
    <row r="134" spans="1:16" s="10" customFormat="1" ht="30" x14ac:dyDescent="0.25">
      <c r="A134" s="158" t="s">
        <v>1353</v>
      </c>
      <c r="B134" s="165" t="s">
        <v>1380</v>
      </c>
      <c r="C134" s="153">
        <v>10929.6</v>
      </c>
      <c r="D134" s="153">
        <v>0</v>
      </c>
      <c r="E134" s="153">
        <f t="shared" si="3"/>
        <v>0</v>
      </c>
      <c r="F134" s="175"/>
      <c r="G134" s="176"/>
      <c r="H134" s="175"/>
      <c r="I134" s="176"/>
      <c r="J134" s="176"/>
      <c r="K134" s="176"/>
      <c r="L134" s="176"/>
      <c r="M134" s="176"/>
      <c r="N134" s="176"/>
      <c r="O134" s="176"/>
      <c r="P134" s="176"/>
    </row>
    <row r="135" spans="1:16" s="10" customFormat="1" ht="60" x14ac:dyDescent="0.25">
      <c r="A135" s="158" t="s">
        <v>1354</v>
      </c>
      <c r="B135" s="165" t="s">
        <v>1381</v>
      </c>
      <c r="C135" s="153">
        <v>571699.80000000005</v>
      </c>
      <c r="D135" s="153">
        <v>0</v>
      </c>
      <c r="E135" s="153">
        <f t="shared" si="3"/>
        <v>0</v>
      </c>
      <c r="F135" s="175"/>
      <c r="G135" s="176"/>
      <c r="H135" s="175"/>
      <c r="I135" s="176"/>
      <c r="J135" s="176"/>
      <c r="K135" s="176"/>
      <c r="L135" s="176"/>
      <c r="M135" s="176"/>
      <c r="N135" s="176"/>
      <c r="O135" s="176"/>
      <c r="P135" s="176"/>
    </row>
    <row r="136" spans="1:16" s="10" customFormat="1" ht="105" x14ac:dyDescent="0.25">
      <c r="A136" s="158" t="s">
        <v>615</v>
      </c>
      <c r="B136" s="165" t="s">
        <v>217</v>
      </c>
      <c r="C136" s="153">
        <v>633116.4</v>
      </c>
      <c r="D136" s="153">
        <v>122243.57</v>
      </c>
      <c r="E136" s="153">
        <f t="shared" si="3"/>
        <v>19.308229892639016</v>
      </c>
      <c r="F136" s="175"/>
      <c r="G136" s="176"/>
      <c r="H136" s="175"/>
      <c r="I136" s="176"/>
      <c r="J136" s="176"/>
      <c r="K136" s="176"/>
      <c r="L136" s="176"/>
      <c r="M136" s="176"/>
      <c r="N136" s="176"/>
      <c r="O136" s="176"/>
      <c r="P136" s="176"/>
    </row>
    <row r="137" spans="1:16" s="10" customFormat="1" ht="90" x14ac:dyDescent="0.25">
      <c r="A137" s="158" t="s">
        <v>922</v>
      </c>
      <c r="B137" s="165" t="s">
        <v>909</v>
      </c>
      <c r="C137" s="153">
        <v>535414.30000000005</v>
      </c>
      <c r="D137" s="153">
        <v>259213.59</v>
      </c>
      <c r="E137" s="153">
        <f t="shared" si="3"/>
        <v>48.413647151374171</v>
      </c>
      <c r="F137" s="175"/>
      <c r="G137" s="176"/>
      <c r="H137" s="175"/>
      <c r="I137" s="176"/>
      <c r="J137" s="176"/>
      <c r="K137" s="176"/>
      <c r="L137" s="176"/>
      <c r="M137" s="176"/>
      <c r="N137" s="176"/>
      <c r="O137" s="176"/>
      <c r="P137" s="176"/>
    </row>
    <row r="138" spans="1:16" s="10" customFormat="1" ht="60" x14ac:dyDescent="0.25">
      <c r="A138" s="158" t="s">
        <v>1355</v>
      </c>
      <c r="B138" s="165" t="s">
        <v>1382</v>
      </c>
      <c r="C138" s="153">
        <v>0</v>
      </c>
      <c r="D138" s="153">
        <v>91120.78</v>
      </c>
      <c r="E138" s="153"/>
      <c r="F138" s="175"/>
      <c r="G138" s="176"/>
      <c r="H138" s="175"/>
      <c r="I138" s="176"/>
      <c r="J138" s="176"/>
      <c r="K138" s="176"/>
      <c r="L138" s="176"/>
      <c r="M138" s="176"/>
      <c r="N138" s="176"/>
      <c r="O138" s="176"/>
      <c r="P138" s="176"/>
    </row>
    <row r="139" spans="1:16" s="219" customFormat="1" x14ac:dyDescent="0.25">
      <c r="A139" s="217" t="s">
        <v>1517</v>
      </c>
      <c r="B139" s="213" t="s">
        <v>1454</v>
      </c>
      <c r="C139" s="214">
        <v>9263.7999999999993</v>
      </c>
      <c r="D139" s="214">
        <v>0</v>
      </c>
      <c r="E139" s="214"/>
      <c r="F139" s="215"/>
      <c r="G139" s="218"/>
      <c r="H139" s="215"/>
      <c r="I139" s="218"/>
      <c r="J139" s="218"/>
      <c r="K139" s="218"/>
      <c r="L139" s="218"/>
      <c r="M139" s="218"/>
      <c r="N139" s="218"/>
      <c r="O139" s="218"/>
      <c r="P139" s="218"/>
    </row>
    <row r="140" spans="1:16" s="10" customFormat="1" ht="30" x14ac:dyDescent="0.25">
      <c r="A140" s="160" t="s">
        <v>213</v>
      </c>
      <c r="B140" s="171" t="s">
        <v>785</v>
      </c>
      <c r="C140" s="104">
        <f>SUM(C141:C156)</f>
        <v>1440708</v>
      </c>
      <c r="D140" s="104">
        <f>SUM(D141:D156)</f>
        <v>808294.04</v>
      </c>
      <c r="E140" s="104">
        <f>D140/C140*100</f>
        <v>56.103946115382165</v>
      </c>
      <c r="F140" s="176"/>
      <c r="G140" s="176"/>
      <c r="H140" s="176"/>
      <c r="I140" s="176"/>
      <c r="J140" s="176"/>
      <c r="K140" s="176"/>
      <c r="L140" s="176"/>
      <c r="M140" s="176"/>
      <c r="N140" s="176"/>
      <c r="O140" s="176"/>
      <c r="P140" s="176"/>
    </row>
    <row r="141" spans="1:16" s="10" customFormat="1" ht="60" x14ac:dyDescent="0.25">
      <c r="A141" s="158" t="s">
        <v>618</v>
      </c>
      <c r="B141" s="165" t="s">
        <v>616</v>
      </c>
      <c r="C141" s="153">
        <v>32153.9</v>
      </c>
      <c r="D141" s="153">
        <v>15270.86</v>
      </c>
      <c r="E141" s="153">
        <f>D141/C141*100</f>
        <v>47.493025729382751</v>
      </c>
      <c r="F141" s="176"/>
      <c r="G141" s="176"/>
      <c r="H141" s="176"/>
      <c r="I141" s="176"/>
      <c r="J141" s="176"/>
      <c r="K141" s="176"/>
      <c r="L141" s="176"/>
      <c r="M141" s="176"/>
      <c r="N141" s="176"/>
      <c r="O141" s="176"/>
      <c r="P141" s="176"/>
    </row>
    <row r="142" spans="1:16" s="10" customFormat="1" ht="60" x14ac:dyDescent="0.25">
      <c r="A142" s="158" t="s">
        <v>619</v>
      </c>
      <c r="B142" s="165" t="s">
        <v>209</v>
      </c>
      <c r="C142" s="153">
        <v>465.2</v>
      </c>
      <c r="D142" s="153">
        <v>0</v>
      </c>
      <c r="E142" s="153">
        <f t="shared" ref="E142:E156" si="4">D142/C142*100</f>
        <v>0</v>
      </c>
      <c r="F142" s="176"/>
      <c r="G142" s="176"/>
      <c r="H142" s="176"/>
      <c r="I142" s="176"/>
      <c r="J142" s="176"/>
      <c r="K142" s="176"/>
      <c r="L142" s="176"/>
      <c r="M142" s="176"/>
      <c r="N142" s="176"/>
      <c r="O142" s="176"/>
      <c r="P142" s="176"/>
    </row>
    <row r="143" spans="1:16" s="10" customFormat="1" ht="60" x14ac:dyDescent="0.25">
      <c r="A143" s="158" t="s">
        <v>1385</v>
      </c>
      <c r="B143" s="165" t="s">
        <v>1383</v>
      </c>
      <c r="C143" s="153">
        <v>19500</v>
      </c>
      <c r="D143" s="153">
        <v>0</v>
      </c>
      <c r="E143" s="153">
        <f t="shared" si="4"/>
        <v>0</v>
      </c>
      <c r="F143" s="176"/>
      <c r="G143" s="176"/>
      <c r="H143" s="176"/>
      <c r="I143" s="176"/>
      <c r="J143" s="176"/>
      <c r="K143" s="176"/>
      <c r="L143" s="176"/>
      <c r="M143" s="176"/>
      <c r="N143" s="176"/>
      <c r="O143" s="176"/>
      <c r="P143" s="176"/>
    </row>
    <row r="144" spans="1:16" s="10" customFormat="1" ht="45" x14ac:dyDescent="0.25">
      <c r="A144" s="158" t="s">
        <v>620</v>
      </c>
      <c r="B144" s="165" t="s">
        <v>183</v>
      </c>
      <c r="C144" s="153">
        <v>9240.7000000000007</v>
      </c>
      <c r="D144" s="153">
        <v>0</v>
      </c>
      <c r="E144" s="153">
        <f t="shared" si="4"/>
        <v>0</v>
      </c>
      <c r="F144" s="176"/>
      <c r="G144" s="176"/>
      <c r="H144" s="176"/>
      <c r="I144" s="176"/>
      <c r="J144" s="176"/>
      <c r="K144" s="176"/>
      <c r="L144" s="176"/>
      <c r="M144" s="176"/>
      <c r="N144" s="176"/>
      <c r="O144" s="176"/>
      <c r="P144" s="176"/>
    </row>
    <row r="145" spans="1:16" s="10" customFormat="1" ht="45" x14ac:dyDescent="0.25">
      <c r="A145" s="158" t="s">
        <v>621</v>
      </c>
      <c r="B145" s="165" t="s">
        <v>182</v>
      </c>
      <c r="C145" s="153">
        <v>225882.9</v>
      </c>
      <c r="D145" s="153">
        <v>100322.25</v>
      </c>
      <c r="E145" s="153">
        <f t="shared" si="4"/>
        <v>44.413388530074656</v>
      </c>
      <c r="F145" s="176"/>
      <c r="G145" s="176"/>
      <c r="H145" s="176"/>
      <c r="I145" s="176"/>
      <c r="J145" s="176"/>
      <c r="K145" s="176"/>
      <c r="L145" s="176"/>
      <c r="M145" s="176"/>
      <c r="N145" s="176"/>
      <c r="O145" s="176"/>
      <c r="P145" s="176"/>
    </row>
    <row r="146" spans="1:16" s="10" customFormat="1" ht="60" x14ac:dyDescent="0.25">
      <c r="A146" s="158" t="s">
        <v>622</v>
      </c>
      <c r="B146" s="165" t="s">
        <v>923</v>
      </c>
      <c r="C146" s="153">
        <v>3862.9</v>
      </c>
      <c r="D146" s="153">
        <v>0</v>
      </c>
      <c r="E146" s="153">
        <f t="shared" si="4"/>
        <v>0</v>
      </c>
      <c r="F146" s="176"/>
      <c r="G146" s="176"/>
      <c r="H146" s="176"/>
      <c r="I146" s="176"/>
      <c r="J146" s="176"/>
      <c r="K146" s="176"/>
      <c r="L146" s="176"/>
      <c r="M146" s="176"/>
      <c r="N146" s="176"/>
      <c r="O146" s="176"/>
      <c r="P146" s="176"/>
    </row>
    <row r="147" spans="1:16" s="10" customFormat="1" ht="75" x14ac:dyDescent="0.25">
      <c r="A147" s="158" t="s">
        <v>623</v>
      </c>
      <c r="B147" s="165" t="s">
        <v>924</v>
      </c>
      <c r="C147" s="153">
        <v>10132.6</v>
      </c>
      <c r="D147" s="153">
        <v>0</v>
      </c>
      <c r="E147" s="153">
        <f t="shared" si="4"/>
        <v>0</v>
      </c>
      <c r="F147" s="176"/>
      <c r="G147" s="176"/>
      <c r="H147" s="176"/>
      <c r="I147" s="176"/>
      <c r="J147" s="176"/>
      <c r="K147" s="176"/>
      <c r="L147" s="176"/>
      <c r="M147" s="176"/>
      <c r="N147" s="176"/>
      <c r="O147" s="176"/>
      <c r="P147" s="176"/>
    </row>
    <row r="148" spans="1:16" s="10" customFormat="1" ht="75" x14ac:dyDescent="0.25">
      <c r="A148" s="158" t="s">
        <v>624</v>
      </c>
      <c r="B148" s="165" t="s">
        <v>181</v>
      </c>
      <c r="C148" s="153">
        <v>8581</v>
      </c>
      <c r="D148" s="153">
        <v>7827.26</v>
      </c>
      <c r="E148" s="153">
        <f t="shared" si="4"/>
        <v>91.216175270947446</v>
      </c>
      <c r="F148" s="176"/>
      <c r="G148" s="176"/>
      <c r="H148" s="176"/>
      <c r="I148" s="176"/>
      <c r="J148" s="176"/>
      <c r="K148" s="176"/>
      <c r="L148" s="176"/>
      <c r="M148" s="176"/>
      <c r="N148" s="176"/>
      <c r="O148" s="176"/>
      <c r="P148" s="176"/>
    </row>
    <row r="149" spans="1:16" s="10" customFormat="1" ht="90" x14ac:dyDescent="0.25">
      <c r="A149" s="158" t="s">
        <v>625</v>
      </c>
      <c r="B149" s="165" t="s">
        <v>558</v>
      </c>
      <c r="C149" s="153">
        <v>121.1</v>
      </c>
      <c r="D149" s="153">
        <v>0</v>
      </c>
      <c r="E149" s="153">
        <f t="shared" si="4"/>
        <v>0</v>
      </c>
      <c r="F149" s="176"/>
      <c r="G149" s="176"/>
      <c r="H149" s="176"/>
      <c r="I149" s="176"/>
      <c r="J149" s="176"/>
      <c r="K149" s="176"/>
      <c r="L149" s="176"/>
      <c r="M149" s="176"/>
      <c r="N149" s="176"/>
      <c r="O149" s="176"/>
      <c r="P149" s="176"/>
    </row>
    <row r="150" spans="1:16" s="10" customFormat="1" ht="45" x14ac:dyDescent="0.25">
      <c r="A150" s="158" t="s">
        <v>626</v>
      </c>
      <c r="B150" s="165" t="s">
        <v>180</v>
      </c>
      <c r="C150" s="153">
        <v>126427.2</v>
      </c>
      <c r="D150" s="153">
        <v>103721.99</v>
      </c>
      <c r="E150" s="153">
        <f t="shared" si="4"/>
        <v>82.040882025386949</v>
      </c>
      <c r="F150" s="176"/>
      <c r="G150" s="176"/>
      <c r="H150" s="176"/>
      <c r="I150" s="176"/>
      <c r="J150" s="176"/>
      <c r="K150" s="176"/>
      <c r="L150" s="176"/>
      <c r="M150" s="176"/>
      <c r="N150" s="176"/>
      <c r="O150" s="176"/>
      <c r="P150" s="176"/>
    </row>
    <row r="151" spans="1:16" s="10" customFormat="1" ht="60" x14ac:dyDescent="0.25">
      <c r="A151" s="158" t="s">
        <v>627</v>
      </c>
      <c r="B151" s="165" t="s">
        <v>1384</v>
      </c>
      <c r="C151" s="153">
        <v>330807.40000000002</v>
      </c>
      <c r="D151" s="153">
        <v>151193.26</v>
      </c>
      <c r="E151" s="153">
        <f t="shared" si="4"/>
        <v>45.704316167050671</v>
      </c>
      <c r="F151" s="176"/>
      <c r="G151" s="176"/>
      <c r="H151" s="176"/>
      <c r="I151" s="176"/>
      <c r="J151" s="176"/>
      <c r="K151" s="176"/>
      <c r="L151" s="176"/>
      <c r="M151" s="176"/>
      <c r="N151" s="176"/>
      <c r="O151" s="176"/>
      <c r="P151" s="176"/>
    </row>
    <row r="152" spans="1:16" s="10" customFormat="1" ht="45" x14ac:dyDescent="0.25">
      <c r="A152" s="158" t="s">
        <v>628</v>
      </c>
      <c r="B152" s="165" t="s">
        <v>617</v>
      </c>
      <c r="C152" s="153">
        <v>277566</v>
      </c>
      <c r="D152" s="153">
        <v>145906.19</v>
      </c>
      <c r="E152" s="153">
        <f t="shared" si="4"/>
        <v>52.566304950894562</v>
      </c>
      <c r="F152" s="176"/>
      <c r="G152" s="176"/>
      <c r="H152" s="176"/>
      <c r="I152" s="176"/>
      <c r="J152" s="176"/>
      <c r="K152" s="176"/>
      <c r="L152" s="176"/>
      <c r="M152" s="176"/>
      <c r="N152" s="176"/>
      <c r="O152" s="176"/>
      <c r="P152" s="176"/>
    </row>
    <row r="153" spans="1:16" s="10" customFormat="1" ht="30" x14ac:dyDescent="0.25">
      <c r="A153" s="158" t="s">
        <v>629</v>
      </c>
      <c r="B153" s="165" t="s">
        <v>218</v>
      </c>
      <c r="C153" s="153">
        <v>37745.9</v>
      </c>
      <c r="D153" s="153">
        <v>27256.799999999999</v>
      </c>
      <c r="E153" s="153">
        <f t="shared" si="4"/>
        <v>72.211286523834374</v>
      </c>
      <c r="F153" s="176"/>
      <c r="G153" s="176"/>
      <c r="H153" s="176"/>
      <c r="I153" s="176"/>
      <c r="J153" s="176"/>
      <c r="K153" s="176"/>
      <c r="L153" s="176"/>
      <c r="M153" s="176"/>
      <c r="N153" s="176"/>
      <c r="O153" s="176"/>
      <c r="P153" s="176"/>
    </row>
    <row r="154" spans="1:16" s="10" customFormat="1" ht="75" x14ac:dyDescent="0.25">
      <c r="A154" s="158" t="s">
        <v>630</v>
      </c>
      <c r="B154" s="165" t="s">
        <v>219</v>
      </c>
      <c r="C154" s="153">
        <v>70779.5</v>
      </c>
      <c r="D154" s="153">
        <v>10700.06</v>
      </c>
      <c r="E154" s="153">
        <f t="shared" si="4"/>
        <v>15.117456325631009</v>
      </c>
      <c r="F154" s="176"/>
      <c r="G154" s="176"/>
      <c r="H154" s="176"/>
      <c r="I154" s="176"/>
      <c r="J154" s="176"/>
      <c r="K154" s="176"/>
      <c r="L154" s="176"/>
      <c r="M154" s="176"/>
      <c r="N154" s="176"/>
      <c r="O154" s="176"/>
      <c r="P154" s="176"/>
    </row>
    <row r="155" spans="1:16" s="10" customFormat="1" ht="105" x14ac:dyDescent="0.25">
      <c r="A155" s="158" t="s">
        <v>631</v>
      </c>
      <c r="B155" s="165" t="s">
        <v>210</v>
      </c>
      <c r="C155" s="153">
        <v>221550.7</v>
      </c>
      <c r="D155" s="153">
        <v>210039.9</v>
      </c>
      <c r="E155" s="153">
        <f t="shared" si="4"/>
        <v>94.804439796398739</v>
      </c>
      <c r="F155" s="176"/>
      <c r="G155" s="176"/>
      <c r="H155" s="176"/>
      <c r="I155" s="176"/>
      <c r="J155" s="176"/>
      <c r="K155" s="176"/>
      <c r="L155" s="176"/>
      <c r="M155" s="176"/>
      <c r="N155" s="176"/>
      <c r="O155" s="176"/>
      <c r="P155" s="176"/>
    </row>
    <row r="156" spans="1:16" s="10" customFormat="1" ht="30" x14ac:dyDescent="0.25">
      <c r="A156" s="158" t="s">
        <v>632</v>
      </c>
      <c r="B156" s="165" t="s">
        <v>220</v>
      </c>
      <c r="C156" s="153">
        <v>65891</v>
      </c>
      <c r="D156" s="153">
        <v>36055.47</v>
      </c>
      <c r="E156" s="153">
        <f t="shared" si="4"/>
        <v>54.719870695542639</v>
      </c>
      <c r="F156" s="176"/>
      <c r="G156" s="176"/>
      <c r="H156" s="176"/>
      <c r="I156" s="176"/>
      <c r="J156" s="176"/>
      <c r="K156" s="176"/>
      <c r="L156" s="176"/>
      <c r="M156" s="176"/>
      <c r="N156" s="176"/>
      <c r="O156" s="176"/>
      <c r="P156" s="176"/>
    </row>
    <row r="157" spans="1:16" x14ac:dyDescent="0.25">
      <c r="A157" s="156" t="s">
        <v>214</v>
      </c>
      <c r="B157" s="171" t="s">
        <v>95</v>
      </c>
      <c r="C157" s="104">
        <f>SUM(C158:C165)</f>
        <v>790350.6</v>
      </c>
      <c r="D157" s="104">
        <f>SUM(D158:D165)</f>
        <v>530356.17000000004</v>
      </c>
      <c r="E157" s="104">
        <f>D157/C157*100</f>
        <v>67.103911858863654</v>
      </c>
    </row>
    <row r="158" spans="1:16" s="1" customFormat="1" ht="60" x14ac:dyDescent="0.25">
      <c r="A158" s="158" t="s">
        <v>634</v>
      </c>
      <c r="B158" s="165" t="s">
        <v>559</v>
      </c>
      <c r="C158" s="153">
        <v>30275.200000000001</v>
      </c>
      <c r="D158" s="153">
        <v>6957.51</v>
      </c>
      <c r="E158" s="153">
        <f>D158/C158*100</f>
        <v>22.980888648134449</v>
      </c>
      <c r="F158" s="175"/>
      <c r="G158" s="175"/>
      <c r="H158" s="175"/>
      <c r="I158" s="175"/>
      <c r="J158" s="175"/>
      <c r="K158" s="175"/>
      <c r="L158" s="175"/>
      <c r="M158" s="175"/>
      <c r="N158" s="175"/>
      <c r="O158" s="175"/>
      <c r="P158" s="175"/>
    </row>
    <row r="159" spans="1:16" s="1" customFormat="1" ht="60" x14ac:dyDescent="0.25">
      <c r="A159" s="158" t="s">
        <v>635</v>
      </c>
      <c r="B159" s="165" t="s">
        <v>560</v>
      </c>
      <c r="C159" s="153">
        <v>11071.2</v>
      </c>
      <c r="D159" s="153">
        <v>4533.18</v>
      </c>
      <c r="E159" s="153">
        <f t="shared" ref="E159:E164" si="5">D159/C159*100</f>
        <v>40.945696943420771</v>
      </c>
      <c r="F159" s="175"/>
      <c r="G159" s="175"/>
      <c r="H159" s="175"/>
      <c r="I159" s="175"/>
      <c r="J159" s="175"/>
      <c r="K159" s="175"/>
      <c r="L159" s="175"/>
      <c r="M159" s="175"/>
      <c r="N159" s="175"/>
      <c r="O159" s="175"/>
      <c r="P159" s="175"/>
    </row>
    <row r="160" spans="1:16" s="1" customFormat="1" ht="45" x14ac:dyDescent="0.25">
      <c r="A160" s="158" t="s">
        <v>636</v>
      </c>
      <c r="B160" s="165" t="s">
        <v>197</v>
      </c>
      <c r="C160" s="153">
        <v>54358.2</v>
      </c>
      <c r="D160" s="153">
        <v>15380.4</v>
      </c>
      <c r="E160" s="153">
        <f t="shared" si="5"/>
        <v>28.294535139132641</v>
      </c>
      <c r="F160" s="175"/>
      <c r="G160" s="175"/>
      <c r="H160" s="175"/>
      <c r="I160" s="175"/>
      <c r="J160" s="175"/>
      <c r="K160" s="175"/>
      <c r="L160" s="175"/>
      <c r="M160" s="175"/>
      <c r="N160" s="175"/>
      <c r="O160" s="175"/>
      <c r="P160" s="175"/>
    </row>
    <row r="161" spans="1:16" s="7" customFormat="1" ht="195" x14ac:dyDescent="0.2">
      <c r="A161" s="158" t="s">
        <v>637</v>
      </c>
      <c r="B161" s="165" t="s">
        <v>1386</v>
      </c>
      <c r="C161" s="153">
        <v>480.6</v>
      </c>
      <c r="D161" s="153">
        <v>106.8</v>
      </c>
      <c r="E161" s="153">
        <f t="shared" si="5"/>
        <v>22.222222222222221</v>
      </c>
      <c r="F161" s="173"/>
      <c r="G161" s="173"/>
      <c r="H161" s="173"/>
      <c r="I161" s="173"/>
      <c r="J161" s="173"/>
      <c r="K161" s="173"/>
      <c r="L161" s="173"/>
      <c r="M161" s="173"/>
      <c r="N161" s="173"/>
      <c r="O161" s="173"/>
      <c r="P161" s="173"/>
    </row>
    <row r="162" spans="1:16" s="7" customFormat="1" ht="120" x14ac:dyDescent="0.2">
      <c r="A162" s="158" t="s">
        <v>638</v>
      </c>
      <c r="B162" s="165" t="s">
        <v>925</v>
      </c>
      <c r="C162" s="153">
        <v>636673</v>
      </c>
      <c r="D162" s="153">
        <v>467976.99</v>
      </c>
      <c r="E162" s="153">
        <f t="shared" si="5"/>
        <v>73.50350808028611</v>
      </c>
      <c r="F162" s="173"/>
      <c r="G162" s="173"/>
      <c r="H162" s="173"/>
      <c r="I162" s="173"/>
      <c r="J162" s="173"/>
      <c r="K162" s="173"/>
      <c r="L162" s="173"/>
      <c r="M162" s="173"/>
      <c r="N162" s="173"/>
      <c r="O162" s="173"/>
      <c r="P162" s="173"/>
    </row>
    <row r="163" spans="1:16" s="7" customFormat="1" ht="150" x14ac:dyDescent="0.2">
      <c r="A163" s="159" t="s">
        <v>639</v>
      </c>
      <c r="B163" s="165" t="s">
        <v>633</v>
      </c>
      <c r="C163" s="153">
        <v>53392.5</v>
      </c>
      <c r="D163" s="153">
        <v>35301.760000000002</v>
      </c>
      <c r="E163" s="153">
        <f t="shared" si="5"/>
        <v>66.117450952849182</v>
      </c>
      <c r="F163" s="173"/>
      <c r="G163" s="173"/>
      <c r="H163" s="173"/>
      <c r="I163" s="173"/>
      <c r="J163" s="173"/>
      <c r="K163" s="173"/>
      <c r="L163" s="173"/>
      <c r="M163" s="173"/>
      <c r="N163" s="173"/>
      <c r="O163" s="173"/>
      <c r="P163" s="173"/>
    </row>
    <row r="164" spans="1:16" s="7" customFormat="1" ht="75" x14ac:dyDescent="0.2">
      <c r="A164" s="158" t="s">
        <v>640</v>
      </c>
      <c r="B164" s="165" t="s">
        <v>561</v>
      </c>
      <c r="C164" s="153">
        <v>99.9</v>
      </c>
      <c r="D164" s="153">
        <v>99.53</v>
      </c>
      <c r="E164" s="153">
        <f t="shared" si="5"/>
        <v>99.629629629629619</v>
      </c>
      <c r="F164" s="173"/>
      <c r="G164" s="173"/>
      <c r="H164" s="173"/>
      <c r="I164" s="173"/>
      <c r="J164" s="173"/>
      <c r="K164" s="173"/>
      <c r="L164" s="173"/>
      <c r="M164" s="173"/>
      <c r="N164" s="173"/>
      <c r="O164" s="173"/>
      <c r="P164" s="173"/>
    </row>
    <row r="165" spans="1:16" s="221" customFormat="1" ht="45" x14ac:dyDescent="0.2">
      <c r="A165" s="217" t="s">
        <v>1518</v>
      </c>
      <c r="B165" s="213" t="s">
        <v>1455</v>
      </c>
      <c r="C165" s="214">
        <v>4000</v>
      </c>
      <c r="D165" s="214">
        <v>0</v>
      </c>
      <c r="E165" s="214"/>
      <c r="F165" s="220"/>
      <c r="G165" s="220"/>
      <c r="H165" s="220"/>
      <c r="I165" s="220"/>
      <c r="J165" s="220"/>
      <c r="K165" s="220"/>
      <c r="L165" s="220"/>
      <c r="M165" s="220"/>
      <c r="N165" s="220"/>
      <c r="O165" s="220"/>
      <c r="P165" s="220"/>
    </row>
    <row r="166" spans="1:16" s="225" customFormat="1" ht="42.75" x14ac:dyDescent="0.25">
      <c r="A166" s="222" t="s">
        <v>1416</v>
      </c>
      <c r="B166" s="184" t="s">
        <v>1417</v>
      </c>
      <c r="C166" s="223">
        <f>SUM(C167:C168)</f>
        <v>409699.85</v>
      </c>
      <c r="D166" s="223">
        <f>SUM(D167:D168)</f>
        <v>0</v>
      </c>
      <c r="E166" s="223">
        <f>D166/C166*100</f>
        <v>0</v>
      </c>
      <c r="F166" s="224"/>
      <c r="G166" s="224"/>
      <c r="H166" s="224"/>
      <c r="I166" s="224"/>
      <c r="J166" s="224"/>
      <c r="K166" s="224"/>
      <c r="L166" s="224"/>
      <c r="M166" s="224"/>
      <c r="N166" s="224"/>
      <c r="O166" s="224"/>
      <c r="P166" s="224"/>
    </row>
    <row r="167" spans="1:16" s="225" customFormat="1" ht="120" x14ac:dyDescent="0.25">
      <c r="A167" s="212" t="s">
        <v>1519</v>
      </c>
      <c r="B167" s="213" t="s">
        <v>1456</v>
      </c>
      <c r="C167" s="223">
        <v>18299.849999999999</v>
      </c>
      <c r="D167" s="223">
        <v>0</v>
      </c>
      <c r="E167" s="223"/>
      <c r="F167" s="224"/>
      <c r="G167" s="224"/>
      <c r="H167" s="224"/>
      <c r="I167" s="224"/>
      <c r="J167" s="224"/>
      <c r="K167" s="224"/>
      <c r="L167" s="224"/>
      <c r="M167" s="224"/>
      <c r="N167" s="224"/>
      <c r="O167" s="224"/>
      <c r="P167" s="224"/>
    </row>
    <row r="168" spans="1:16" ht="60" x14ac:dyDescent="0.25">
      <c r="A168" s="157" t="s">
        <v>1387</v>
      </c>
      <c r="B168" s="165" t="s">
        <v>1388</v>
      </c>
      <c r="C168" s="153">
        <v>391400</v>
      </c>
      <c r="D168" s="153">
        <v>0</v>
      </c>
      <c r="E168" s="153">
        <f>D168/C168*100</f>
        <v>0</v>
      </c>
    </row>
    <row r="169" spans="1:16" ht="28.5" x14ac:dyDescent="0.25">
      <c r="A169" s="161" t="s">
        <v>927</v>
      </c>
      <c r="B169" s="170" t="s">
        <v>928</v>
      </c>
      <c r="C169" s="154">
        <v>5000</v>
      </c>
      <c r="D169" s="154">
        <v>3502.99</v>
      </c>
      <c r="E169" s="154">
        <f>D169/C169*100</f>
        <v>70.059799999999996</v>
      </c>
    </row>
    <row r="170" spans="1:16" ht="45" x14ac:dyDescent="0.25">
      <c r="A170" s="157" t="s">
        <v>929</v>
      </c>
      <c r="B170" s="165" t="s">
        <v>926</v>
      </c>
      <c r="C170" s="153">
        <v>5000</v>
      </c>
      <c r="D170" s="153">
        <v>3502.99</v>
      </c>
      <c r="E170" s="153">
        <f>D170/C170*100</f>
        <v>70.059799999999996</v>
      </c>
    </row>
    <row r="171" spans="1:16" x14ac:dyDescent="0.25">
      <c r="A171" s="161" t="s">
        <v>1418</v>
      </c>
      <c r="B171" s="170" t="s">
        <v>1419</v>
      </c>
      <c r="C171" s="154">
        <v>0</v>
      </c>
      <c r="D171" s="154">
        <v>36799.9</v>
      </c>
      <c r="E171" s="154"/>
    </row>
    <row r="172" spans="1:16" ht="75" x14ac:dyDescent="0.25">
      <c r="A172" s="157" t="s">
        <v>1389</v>
      </c>
      <c r="B172" s="165" t="s">
        <v>1390</v>
      </c>
      <c r="C172" s="153">
        <v>0</v>
      </c>
      <c r="D172" s="153">
        <v>36799.9</v>
      </c>
      <c r="E172" s="153"/>
    </row>
    <row r="173" spans="1:16" ht="114" x14ac:dyDescent="0.25">
      <c r="A173" s="161" t="s">
        <v>1420</v>
      </c>
      <c r="B173" s="170" t="s">
        <v>1421</v>
      </c>
      <c r="C173" s="154">
        <v>0</v>
      </c>
      <c r="D173" s="154">
        <v>0</v>
      </c>
      <c r="E173" s="154"/>
    </row>
    <row r="174" spans="1:16" ht="105" x14ac:dyDescent="0.25">
      <c r="A174" s="157" t="s">
        <v>1391</v>
      </c>
      <c r="B174" s="165" t="s">
        <v>1392</v>
      </c>
      <c r="C174" s="153">
        <v>0</v>
      </c>
      <c r="D174" s="153">
        <v>0</v>
      </c>
      <c r="E174" s="153"/>
    </row>
    <row r="175" spans="1:16" ht="71.25" x14ac:dyDescent="0.25">
      <c r="A175" s="161" t="s">
        <v>199</v>
      </c>
      <c r="B175" s="170" t="s">
        <v>1422</v>
      </c>
      <c r="C175" s="97">
        <f>SUM(C176:C184)</f>
        <v>0</v>
      </c>
      <c r="D175" s="97">
        <f>SUM(D176:D184)</f>
        <v>2118.71</v>
      </c>
      <c r="E175" s="153"/>
    </row>
    <row r="176" spans="1:16" ht="75" x14ac:dyDescent="0.25">
      <c r="A176" s="157" t="s">
        <v>935</v>
      </c>
      <c r="B176" s="165" t="s">
        <v>930</v>
      </c>
      <c r="C176" s="103">
        <v>0</v>
      </c>
      <c r="D176" s="103">
        <v>82.52</v>
      </c>
      <c r="E176" s="153"/>
    </row>
    <row r="177" spans="1:16" ht="75" x14ac:dyDescent="0.25">
      <c r="A177" s="157" t="s">
        <v>936</v>
      </c>
      <c r="B177" s="165" t="s">
        <v>931</v>
      </c>
      <c r="C177" s="103">
        <v>0</v>
      </c>
      <c r="D177" s="103">
        <v>135.54</v>
      </c>
      <c r="E177" s="153"/>
    </row>
    <row r="178" spans="1:16" ht="75" x14ac:dyDescent="0.25">
      <c r="A178" s="157" t="s">
        <v>1393</v>
      </c>
      <c r="B178" s="165" t="s">
        <v>1397</v>
      </c>
      <c r="C178" s="103">
        <v>0</v>
      </c>
      <c r="D178" s="103">
        <v>0.9</v>
      </c>
      <c r="E178" s="103"/>
    </row>
    <row r="179" spans="1:16" ht="60" x14ac:dyDescent="0.25">
      <c r="A179" s="157" t="s">
        <v>1394</v>
      </c>
      <c r="B179" s="165" t="s">
        <v>1398</v>
      </c>
      <c r="C179" s="103">
        <v>0</v>
      </c>
      <c r="D179" s="155">
        <v>122.02</v>
      </c>
      <c r="E179" s="155"/>
    </row>
    <row r="180" spans="1:16" ht="60" x14ac:dyDescent="0.25">
      <c r="A180" s="157" t="s">
        <v>937</v>
      </c>
      <c r="B180" s="165" t="s">
        <v>932</v>
      </c>
      <c r="C180" s="103">
        <v>0</v>
      </c>
      <c r="D180" s="155">
        <v>287.47000000000003</v>
      </c>
      <c r="E180" s="155"/>
    </row>
    <row r="181" spans="1:16" ht="75" x14ac:dyDescent="0.25">
      <c r="A181" s="157" t="s">
        <v>1395</v>
      </c>
      <c r="B181" s="165" t="s">
        <v>1399</v>
      </c>
      <c r="C181" s="103">
        <v>0</v>
      </c>
      <c r="D181" s="155">
        <v>0.65</v>
      </c>
      <c r="E181" s="155"/>
    </row>
    <row r="182" spans="1:16" ht="75" x14ac:dyDescent="0.25">
      <c r="A182" s="157" t="s">
        <v>938</v>
      </c>
      <c r="B182" s="165" t="s">
        <v>933</v>
      </c>
      <c r="C182" s="103">
        <v>0</v>
      </c>
      <c r="D182" s="155">
        <v>75.34</v>
      </c>
      <c r="E182" s="155"/>
    </row>
    <row r="183" spans="1:16" ht="60" x14ac:dyDescent="0.25">
      <c r="A183" s="157" t="s">
        <v>641</v>
      </c>
      <c r="B183" s="165" t="s">
        <v>198</v>
      </c>
      <c r="C183" s="103">
        <v>0</v>
      </c>
      <c r="D183" s="155">
        <v>1411.69</v>
      </c>
      <c r="E183" s="155"/>
    </row>
    <row r="184" spans="1:16" ht="75" x14ac:dyDescent="0.25">
      <c r="A184" s="157" t="s">
        <v>1396</v>
      </c>
      <c r="B184" s="165" t="s">
        <v>1400</v>
      </c>
      <c r="C184" s="103">
        <v>0</v>
      </c>
      <c r="D184" s="155">
        <v>2.58</v>
      </c>
      <c r="E184" s="155"/>
    </row>
    <row r="185" spans="1:16" ht="57" x14ac:dyDescent="0.25">
      <c r="A185" s="161" t="s">
        <v>166</v>
      </c>
      <c r="B185" s="170" t="s">
        <v>1423</v>
      </c>
      <c r="C185" s="97">
        <f>SUM(C186:C202)</f>
        <v>0</v>
      </c>
      <c r="D185" s="97">
        <f>SUM(D186:D202)</f>
        <v>-10606.039999999999</v>
      </c>
      <c r="E185" s="97"/>
    </row>
    <row r="186" spans="1:16" ht="60" x14ac:dyDescent="0.25">
      <c r="A186" s="158" t="s">
        <v>1401</v>
      </c>
      <c r="B186" s="165" t="s">
        <v>1409</v>
      </c>
      <c r="C186" s="103">
        <v>0</v>
      </c>
      <c r="D186" s="155">
        <v>-217.36</v>
      </c>
      <c r="E186" s="155"/>
    </row>
    <row r="187" spans="1:16" s="225" customFormat="1" ht="90" x14ac:dyDescent="0.25">
      <c r="A187" s="217" t="s">
        <v>1520</v>
      </c>
      <c r="B187" s="213" t="s">
        <v>1457</v>
      </c>
      <c r="C187" s="226">
        <v>0</v>
      </c>
      <c r="D187" s="227">
        <v>-1.45</v>
      </c>
      <c r="E187" s="227"/>
      <c r="F187" s="224"/>
      <c r="G187" s="224"/>
      <c r="H187" s="224"/>
      <c r="I187" s="224"/>
      <c r="J187" s="224"/>
      <c r="K187" s="224"/>
      <c r="L187" s="224"/>
      <c r="M187" s="224"/>
      <c r="N187" s="224"/>
      <c r="O187" s="224"/>
      <c r="P187" s="224"/>
    </row>
    <row r="188" spans="1:16" s="225" customFormat="1" ht="75" x14ac:dyDescent="0.25">
      <c r="A188" s="217" t="s">
        <v>1521</v>
      </c>
      <c r="B188" s="213" t="s">
        <v>1458</v>
      </c>
      <c r="C188" s="226">
        <v>0</v>
      </c>
      <c r="D188" s="227">
        <v>-187.46</v>
      </c>
      <c r="E188" s="227"/>
      <c r="F188" s="224"/>
      <c r="G188" s="224"/>
      <c r="H188" s="224"/>
      <c r="I188" s="224"/>
      <c r="J188" s="224"/>
      <c r="K188" s="224"/>
      <c r="L188" s="224"/>
      <c r="M188" s="224"/>
      <c r="N188" s="224"/>
      <c r="O188" s="224"/>
      <c r="P188" s="224"/>
    </row>
    <row r="189" spans="1:16" ht="120" x14ac:dyDescent="0.25">
      <c r="A189" s="158" t="s">
        <v>1402</v>
      </c>
      <c r="B189" s="165" t="s">
        <v>1410</v>
      </c>
      <c r="C189" s="103">
        <v>0</v>
      </c>
      <c r="D189" s="155">
        <v>-641.97</v>
      </c>
      <c r="E189" s="155"/>
    </row>
    <row r="190" spans="1:16" ht="45" x14ac:dyDescent="0.25">
      <c r="A190" s="157" t="s">
        <v>642</v>
      </c>
      <c r="B190" s="165" t="s">
        <v>562</v>
      </c>
      <c r="C190" s="103">
        <v>0</v>
      </c>
      <c r="D190" s="155">
        <v>-351.7</v>
      </c>
      <c r="E190" s="155"/>
    </row>
    <row r="191" spans="1:16" ht="60" x14ac:dyDescent="0.25">
      <c r="A191" s="157" t="s">
        <v>643</v>
      </c>
      <c r="B191" s="165" t="s">
        <v>563</v>
      </c>
      <c r="C191" s="103">
        <v>0</v>
      </c>
      <c r="D191" s="155">
        <v>-4105.04</v>
      </c>
      <c r="E191" s="155"/>
    </row>
    <row r="192" spans="1:16" ht="60" x14ac:dyDescent="0.25">
      <c r="A192" s="157" t="s">
        <v>1403</v>
      </c>
      <c r="B192" s="165" t="s">
        <v>1411</v>
      </c>
      <c r="C192" s="103">
        <v>0</v>
      </c>
      <c r="D192" s="155">
        <v>-0.63</v>
      </c>
      <c r="E192" s="155"/>
    </row>
    <row r="193" spans="1:16" ht="45" x14ac:dyDescent="0.25">
      <c r="A193" s="157" t="s">
        <v>1404</v>
      </c>
      <c r="B193" s="165" t="s">
        <v>1412</v>
      </c>
      <c r="C193" s="103">
        <v>0</v>
      </c>
      <c r="D193" s="155">
        <v>-3925</v>
      </c>
      <c r="E193" s="155"/>
    </row>
    <row r="194" spans="1:16" ht="60" x14ac:dyDescent="0.25">
      <c r="A194" s="157" t="s">
        <v>1405</v>
      </c>
      <c r="B194" s="165" t="s">
        <v>1413</v>
      </c>
      <c r="C194" s="103">
        <v>0</v>
      </c>
      <c r="D194" s="155">
        <v>-45.23</v>
      </c>
      <c r="E194" s="155"/>
    </row>
    <row r="195" spans="1:16" s="225" customFormat="1" ht="75" x14ac:dyDescent="0.25">
      <c r="A195" s="212" t="s">
        <v>1522</v>
      </c>
      <c r="B195" s="213" t="s">
        <v>1459</v>
      </c>
      <c r="C195" s="226">
        <v>0</v>
      </c>
      <c r="D195" s="227">
        <v>0</v>
      </c>
      <c r="E195" s="227"/>
      <c r="F195" s="224"/>
      <c r="G195" s="224"/>
      <c r="H195" s="224"/>
      <c r="I195" s="224"/>
      <c r="J195" s="224"/>
      <c r="K195" s="224"/>
      <c r="L195" s="224"/>
      <c r="M195" s="224"/>
      <c r="N195" s="224"/>
      <c r="O195" s="224"/>
      <c r="P195" s="224"/>
    </row>
    <row r="196" spans="1:16" ht="60" x14ac:dyDescent="0.25">
      <c r="A196" s="157" t="s">
        <v>1406</v>
      </c>
      <c r="B196" s="165" t="s">
        <v>1414</v>
      </c>
      <c r="C196" s="103">
        <v>0</v>
      </c>
      <c r="D196" s="155">
        <v>-0.9</v>
      </c>
      <c r="E196" s="155"/>
    </row>
    <row r="197" spans="1:16" ht="45" x14ac:dyDescent="0.25">
      <c r="A197" s="157" t="s">
        <v>1407</v>
      </c>
      <c r="B197" s="165" t="s">
        <v>1415</v>
      </c>
      <c r="C197" s="103">
        <v>0</v>
      </c>
      <c r="D197" s="155">
        <v>-122.02</v>
      </c>
      <c r="E197" s="155"/>
    </row>
    <row r="198" spans="1:16" ht="75" x14ac:dyDescent="0.25">
      <c r="A198" s="157" t="s">
        <v>1408</v>
      </c>
      <c r="B198" s="165" t="s">
        <v>419</v>
      </c>
      <c r="C198" s="103">
        <v>0</v>
      </c>
      <c r="D198" s="155">
        <v>-692.49</v>
      </c>
      <c r="E198" s="155"/>
    </row>
    <row r="199" spans="1:16" ht="60.75" customHeight="1" x14ac:dyDescent="0.25">
      <c r="A199" s="157" t="s">
        <v>939</v>
      </c>
      <c r="B199" s="165" t="s">
        <v>934</v>
      </c>
      <c r="C199" s="103">
        <v>0</v>
      </c>
      <c r="D199" s="155">
        <v>-112.57</v>
      </c>
      <c r="E199" s="155"/>
    </row>
    <row r="200" spans="1:16" s="225" customFormat="1" ht="60" x14ac:dyDescent="0.25">
      <c r="A200" s="212" t="s">
        <v>1523</v>
      </c>
      <c r="B200" s="213" t="s">
        <v>1460</v>
      </c>
      <c r="C200" s="226">
        <v>0</v>
      </c>
      <c r="D200" s="227">
        <v>0</v>
      </c>
      <c r="E200" s="227"/>
      <c r="F200" s="224"/>
      <c r="G200" s="224"/>
      <c r="H200" s="224"/>
      <c r="I200" s="224"/>
      <c r="J200" s="224"/>
      <c r="K200" s="224"/>
      <c r="L200" s="224"/>
      <c r="M200" s="224"/>
      <c r="N200" s="224"/>
      <c r="O200" s="224"/>
      <c r="P200" s="224"/>
    </row>
    <row r="201" spans="1:16" s="225" customFormat="1" ht="90" x14ac:dyDescent="0.25">
      <c r="A201" s="212" t="s">
        <v>1524</v>
      </c>
      <c r="B201" s="213" t="s">
        <v>1461</v>
      </c>
      <c r="C201" s="226">
        <v>0</v>
      </c>
      <c r="D201" s="227">
        <v>-202.21</v>
      </c>
      <c r="E201" s="227"/>
      <c r="F201" s="224"/>
      <c r="G201" s="224"/>
      <c r="H201" s="224"/>
      <c r="I201" s="224"/>
      <c r="J201" s="224"/>
      <c r="K201" s="224"/>
      <c r="L201" s="224"/>
      <c r="M201" s="224"/>
      <c r="N201" s="224"/>
      <c r="O201" s="224"/>
      <c r="P201" s="224"/>
    </row>
    <row r="202" spans="1:16" s="225" customFormat="1" ht="90" x14ac:dyDescent="0.25">
      <c r="A202" s="212" t="s">
        <v>1525</v>
      </c>
      <c r="B202" s="213" t="s">
        <v>1462</v>
      </c>
      <c r="C202" s="226">
        <v>0</v>
      </c>
      <c r="D202" s="227">
        <v>-0.01</v>
      </c>
      <c r="E202" s="227"/>
      <c r="F202" s="224"/>
      <c r="G202" s="224"/>
      <c r="H202" s="224"/>
      <c r="I202" s="224"/>
      <c r="J202" s="224"/>
      <c r="K202" s="224"/>
      <c r="L202" s="224"/>
      <c r="M202" s="224"/>
      <c r="N202" s="224"/>
      <c r="O202" s="224"/>
      <c r="P202" s="224"/>
    </row>
    <row r="203" spans="1:16" s="7" customFormat="1" ht="14.25" x14ac:dyDescent="0.2">
      <c r="A203" s="162"/>
      <c r="B203" s="168" t="s">
        <v>96</v>
      </c>
      <c r="C203" s="97">
        <f>+C9+C55</f>
        <v>56862823.49000001</v>
      </c>
      <c r="D203" s="97">
        <f>+D9+D55</f>
        <v>25584335.399999999</v>
      </c>
      <c r="E203" s="97">
        <f>D203/C203*100</f>
        <v>44.993079537282036</v>
      </c>
      <c r="F203" s="173"/>
      <c r="G203" s="173"/>
      <c r="H203" s="173"/>
      <c r="I203" s="173"/>
      <c r="J203" s="173"/>
      <c r="K203" s="173"/>
      <c r="L203" s="173"/>
      <c r="M203" s="173"/>
      <c r="N203" s="173"/>
      <c r="O203" s="173"/>
      <c r="P203" s="173"/>
    </row>
    <row r="204" spans="1:16" x14ac:dyDescent="0.25">
      <c r="B204" s="18"/>
      <c r="C204" s="12"/>
      <c r="D204" s="12"/>
      <c r="E204" s="90"/>
    </row>
    <row r="205" spans="1:16" x14ac:dyDescent="0.25">
      <c r="B205" s="18"/>
      <c r="C205" s="12">
        <v>56862823.490000002</v>
      </c>
      <c r="D205" s="12">
        <v>25584335.399999999</v>
      </c>
      <c r="E205" s="90"/>
    </row>
    <row r="206" spans="1:16" x14ac:dyDescent="0.25">
      <c r="B206" s="18"/>
      <c r="C206" s="12"/>
      <c r="D206" s="12"/>
      <c r="E206" s="90"/>
    </row>
    <row r="207" spans="1:16" x14ac:dyDescent="0.25">
      <c r="B207" s="18"/>
      <c r="C207" s="12">
        <f>+C205-C203</f>
        <v>0</v>
      </c>
      <c r="D207" s="12">
        <f>+D205-D203</f>
        <v>0</v>
      </c>
      <c r="E207" s="90"/>
    </row>
    <row r="208" spans="1:16" x14ac:dyDescent="0.25">
      <c r="B208" s="18"/>
      <c r="C208" s="12"/>
      <c r="D208" s="12"/>
      <c r="E208" s="90"/>
    </row>
    <row r="209" spans="2:5" x14ac:dyDescent="0.25">
      <c r="B209" s="18"/>
      <c r="C209" s="12"/>
      <c r="D209" s="12"/>
      <c r="E209" s="90"/>
    </row>
    <row r="210" spans="2:5" x14ac:dyDescent="0.25">
      <c r="B210" s="18"/>
      <c r="C210" s="12"/>
      <c r="D210" s="12"/>
      <c r="E210" s="90"/>
    </row>
    <row r="211" spans="2:5" x14ac:dyDescent="0.25">
      <c r="B211" s="18"/>
      <c r="C211" s="12"/>
      <c r="D211" s="12"/>
      <c r="E211" s="90"/>
    </row>
    <row r="212" spans="2:5" x14ac:dyDescent="0.25">
      <c r="B212" s="18"/>
      <c r="C212" s="12"/>
      <c r="D212" s="12"/>
      <c r="E212" s="90"/>
    </row>
    <row r="213" spans="2:5" x14ac:dyDescent="0.25">
      <c r="B213" s="18"/>
      <c r="E213" s="89"/>
    </row>
    <row r="214" spans="2:5" x14ac:dyDescent="0.25">
      <c r="B214" s="18"/>
      <c r="E214" s="89"/>
    </row>
    <row r="215" spans="2:5" x14ac:dyDescent="0.25">
      <c r="B215" s="18"/>
      <c r="E215" s="89"/>
    </row>
    <row r="216" spans="2:5" x14ac:dyDescent="0.25">
      <c r="B216" s="18"/>
      <c r="E216" s="89"/>
    </row>
    <row r="217" spans="2:5" x14ac:dyDescent="0.25">
      <c r="B217" s="18"/>
      <c r="E217" s="89"/>
    </row>
    <row r="218" spans="2:5" x14ac:dyDescent="0.25">
      <c r="B218" s="18"/>
      <c r="E218" s="89"/>
    </row>
    <row r="219" spans="2:5" x14ac:dyDescent="0.25">
      <c r="B219" s="18"/>
      <c r="E219" s="89"/>
    </row>
    <row r="220" spans="2:5" x14ac:dyDescent="0.25">
      <c r="B220" s="18"/>
      <c r="E220" s="89"/>
    </row>
    <row r="221" spans="2:5" x14ac:dyDescent="0.25">
      <c r="B221" s="18"/>
      <c r="E221" s="89"/>
    </row>
    <row r="222" spans="2:5" x14ac:dyDescent="0.25">
      <c r="B222" s="18"/>
      <c r="E222" s="89"/>
    </row>
    <row r="223" spans="2:5" x14ac:dyDescent="0.25">
      <c r="B223" s="18"/>
      <c r="E223" s="89"/>
    </row>
    <row r="224" spans="2:5" x14ac:dyDescent="0.25">
      <c r="B224" s="18"/>
      <c r="E224" s="89"/>
    </row>
    <row r="225" spans="2:5" x14ac:dyDescent="0.25">
      <c r="B225" s="18"/>
      <c r="E225" s="89"/>
    </row>
    <row r="226" spans="2:5" x14ac:dyDescent="0.25">
      <c r="B226" s="18"/>
      <c r="E226" s="89"/>
    </row>
    <row r="227" spans="2:5" x14ac:dyDescent="0.25">
      <c r="B227" s="18"/>
      <c r="E227" s="89"/>
    </row>
    <row r="228" spans="2:5" x14ac:dyDescent="0.25">
      <c r="B228" s="18"/>
      <c r="E228" s="89"/>
    </row>
    <row r="229" spans="2:5" x14ac:dyDescent="0.25">
      <c r="B229" s="18"/>
      <c r="E229" s="89"/>
    </row>
    <row r="230" spans="2:5" x14ac:dyDescent="0.25">
      <c r="B230" s="18"/>
      <c r="E230" s="89"/>
    </row>
    <row r="231" spans="2:5" x14ac:dyDescent="0.25">
      <c r="B231" s="18"/>
      <c r="E231" s="89"/>
    </row>
    <row r="232" spans="2:5" x14ac:dyDescent="0.25">
      <c r="B232" s="18"/>
      <c r="E232" s="89"/>
    </row>
    <row r="233" spans="2:5" x14ac:dyDescent="0.25">
      <c r="B233" s="18"/>
      <c r="E233" s="89"/>
    </row>
    <row r="234" spans="2:5" x14ac:dyDescent="0.25">
      <c r="B234" s="18"/>
      <c r="E234" s="89"/>
    </row>
    <row r="235" spans="2:5" x14ac:dyDescent="0.25">
      <c r="B235" s="18"/>
      <c r="E235" s="89"/>
    </row>
    <row r="236" spans="2:5" x14ac:dyDescent="0.25">
      <c r="B236" s="18"/>
      <c r="E236" s="89"/>
    </row>
    <row r="237" spans="2:5" x14ac:dyDescent="0.25">
      <c r="B237" s="18"/>
      <c r="E237" s="89"/>
    </row>
    <row r="238" spans="2:5" x14ac:dyDescent="0.25">
      <c r="B238" s="18"/>
      <c r="E238" s="89"/>
    </row>
    <row r="239" spans="2:5" x14ac:dyDescent="0.25">
      <c r="B239" s="18"/>
      <c r="E239" s="89"/>
    </row>
    <row r="240" spans="2:5" x14ac:dyDescent="0.25">
      <c r="B240" s="18"/>
      <c r="E240" s="89"/>
    </row>
    <row r="241" spans="2:5" x14ac:dyDescent="0.25">
      <c r="B241" s="18"/>
      <c r="E241" s="89"/>
    </row>
    <row r="242" spans="2:5" x14ac:dyDescent="0.25">
      <c r="B242" s="18"/>
      <c r="E242" s="89"/>
    </row>
    <row r="243" spans="2:5" x14ac:dyDescent="0.25">
      <c r="B243" s="18"/>
      <c r="E243" s="89"/>
    </row>
    <row r="244" spans="2:5" x14ac:dyDescent="0.25">
      <c r="B244" s="18"/>
      <c r="E244" s="89"/>
    </row>
    <row r="245" spans="2:5" x14ac:dyDescent="0.25">
      <c r="B245" s="18"/>
      <c r="E245" s="89"/>
    </row>
    <row r="246" spans="2:5" x14ac:dyDescent="0.25">
      <c r="B246" s="18"/>
      <c r="E246" s="89"/>
    </row>
    <row r="247" spans="2:5" x14ac:dyDescent="0.25">
      <c r="B247" s="18"/>
      <c r="E247" s="89"/>
    </row>
    <row r="248" spans="2:5" x14ac:dyDescent="0.25">
      <c r="B248" s="18"/>
      <c r="E248" s="89"/>
    </row>
    <row r="249" spans="2:5" x14ac:dyDescent="0.25">
      <c r="B249" s="18"/>
      <c r="E249" s="89"/>
    </row>
    <row r="250" spans="2:5" x14ac:dyDescent="0.25">
      <c r="B250" s="18"/>
      <c r="E250" s="89"/>
    </row>
    <row r="251" spans="2:5" x14ac:dyDescent="0.25">
      <c r="B251" s="18"/>
      <c r="E251" s="89"/>
    </row>
    <row r="252" spans="2:5" x14ac:dyDescent="0.25">
      <c r="B252" s="18"/>
      <c r="E252" s="89"/>
    </row>
    <row r="253" spans="2:5" x14ac:dyDescent="0.25">
      <c r="B253" s="18"/>
      <c r="E253" s="89"/>
    </row>
    <row r="254" spans="2:5" x14ac:dyDescent="0.25">
      <c r="B254" s="18"/>
      <c r="E254" s="89"/>
    </row>
    <row r="255" spans="2:5" x14ac:dyDescent="0.25">
      <c r="B255" s="18"/>
      <c r="E255" s="89"/>
    </row>
    <row r="256" spans="2:5" x14ac:dyDescent="0.25">
      <c r="B256" s="18"/>
      <c r="E256" s="89"/>
    </row>
    <row r="257" spans="2:5" x14ac:dyDescent="0.25">
      <c r="B257" s="18"/>
      <c r="E257" s="89"/>
    </row>
    <row r="258" spans="2:5" x14ac:dyDescent="0.25">
      <c r="B258" s="18"/>
      <c r="E258" s="89"/>
    </row>
    <row r="259" spans="2:5" x14ac:dyDescent="0.25">
      <c r="B259" s="18"/>
      <c r="E259" s="89"/>
    </row>
    <row r="260" spans="2:5" x14ac:dyDescent="0.25">
      <c r="B260" s="18"/>
      <c r="E260" s="89"/>
    </row>
    <row r="261" spans="2:5" x14ac:dyDescent="0.25">
      <c r="B261" s="18"/>
      <c r="E261" s="89"/>
    </row>
    <row r="262" spans="2:5" x14ac:dyDescent="0.25">
      <c r="B262" s="18"/>
      <c r="E262" s="89"/>
    </row>
    <row r="263" spans="2:5" x14ac:dyDescent="0.25">
      <c r="B263" s="18"/>
      <c r="E263" s="89"/>
    </row>
    <row r="264" spans="2:5" x14ac:dyDescent="0.25">
      <c r="B264" s="18"/>
      <c r="E264" s="89"/>
    </row>
    <row r="265" spans="2:5" x14ac:dyDescent="0.25">
      <c r="B265" s="18"/>
      <c r="E265" s="89"/>
    </row>
    <row r="266" spans="2:5" x14ac:dyDescent="0.25">
      <c r="B266" s="18"/>
      <c r="E266" s="89"/>
    </row>
    <row r="267" spans="2:5" x14ac:dyDescent="0.25">
      <c r="B267" s="18"/>
      <c r="E267" s="89"/>
    </row>
    <row r="268" spans="2:5" x14ac:dyDescent="0.25">
      <c r="B268" s="18"/>
      <c r="E268" s="89"/>
    </row>
    <row r="269" spans="2:5" x14ac:dyDescent="0.25">
      <c r="B269" s="18"/>
      <c r="E269" s="89"/>
    </row>
    <row r="270" spans="2:5" x14ac:dyDescent="0.25">
      <c r="B270" s="18"/>
      <c r="E270" s="89"/>
    </row>
    <row r="271" spans="2:5" x14ac:dyDescent="0.25">
      <c r="B271" s="18"/>
      <c r="E271" s="89"/>
    </row>
    <row r="272" spans="2:5" x14ac:dyDescent="0.25">
      <c r="B272" s="18"/>
      <c r="E272" s="89"/>
    </row>
    <row r="273" spans="2:5" x14ac:dyDescent="0.25">
      <c r="B273" s="18"/>
      <c r="E273" s="89"/>
    </row>
    <row r="274" spans="2:5" x14ac:dyDescent="0.25">
      <c r="B274" s="18"/>
      <c r="E274" s="89"/>
    </row>
    <row r="275" spans="2:5" x14ac:dyDescent="0.25">
      <c r="B275" s="18"/>
      <c r="E275" s="89"/>
    </row>
    <row r="276" spans="2:5" x14ac:dyDescent="0.25">
      <c r="B276" s="18"/>
      <c r="E276" s="89"/>
    </row>
    <row r="277" spans="2:5" x14ac:dyDescent="0.25">
      <c r="B277" s="18"/>
      <c r="E277" s="89"/>
    </row>
    <row r="278" spans="2:5" x14ac:dyDescent="0.25">
      <c r="B278" s="18"/>
      <c r="E278" s="89"/>
    </row>
    <row r="279" spans="2:5" x14ac:dyDescent="0.25">
      <c r="B279" s="18"/>
      <c r="E279" s="89"/>
    </row>
    <row r="280" spans="2:5" x14ac:dyDescent="0.25">
      <c r="B280" s="18"/>
      <c r="E280" s="89"/>
    </row>
    <row r="281" spans="2:5" x14ac:dyDescent="0.25">
      <c r="B281" s="18"/>
      <c r="E281" s="89"/>
    </row>
    <row r="282" spans="2:5" x14ac:dyDescent="0.25">
      <c r="B282" s="18"/>
      <c r="E282" s="89"/>
    </row>
    <row r="283" spans="2:5" x14ac:dyDescent="0.25">
      <c r="B283" s="18"/>
      <c r="E283" s="89"/>
    </row>
    <row r="284" spans="2:5" x14ac:dyDescent="0.25">
      <c r="B284" s="18"/>
      <c r="E284" s="89"/>
    </row>
    <row r="285" spans="2:5" x14ac:dyDescent="0.25">
      <c r="B285" s="18"/>
      <c r="E285" s="89"/>
    </row>
    <row r="286" spans="2:5" x14ac:dyDescent="0.25">
      <c r="B286" s="18"/>
      <c r="E286" s="89"/>
    </row>
    <row r="287" spans="2:5" x14ac:dyDescent="0.25">
      <c r="B287" s="18"/>
      <c r="E287" s="89"/>
    </row>
    <row r="288" spans="2:5" x14ac:dyDescent="0.25">
      <c r="B288" s="18"/>
      <c r="E288" s="89"/>
    </row>
    <row r="289" spans="2:5" x14ac:dyDescent="0.25">
      <c r="B289" s="18"/>
      <c r="E289" s="89"/>
    </row>
    <row r="290" spans="2:5" x14ac:dyDescent="0.25">
      <c r="B290" s="18"/>
      <c r="E290" s="89"/>
    </row>
    <row r="291" spans="2:5" x14ac:dyDescent="0.25">
      <c r="B291" s="18"/>
      <c r="E291" s="89"/>
    </row>
    <row r="292" spans="2:5" x14ac:dyDescent="0.25">
      <c r="B292" s="18"/>
      <c r="E292" s="89"/>
    </row>
    <row r="293" spans="2:5" x14ac:dyDescent="0.25">
      <c r="B293" s="18"/>
      <c r="E293" s="89"/>
    </row>
    <row r="294" spans="2:5" x14ac:dyDescent="0.25">
      <c r="B294" s="18"/>
      <c r="E294" s="89"/>
    </row>
    <row r="295" spans="2:5" x14ac:dyDescent="0.25">
      <c r="B295" s="18"/>
      <c r="E295" s="89"/>
    </row>
    <row r="296" spans="2:5" x14ac:dyDescent="0.25">
      <c r="B296" s="18"/>
      <c r="E296" s="89"/>
    </row>
    <row r="297" spans="2:5" x14ac:dyDescent="0.25">
      <c r="B297" s="18"/>
      <c r="E297" s="89"/>
    </row>
    <row r="298" spans="2:5" x14ac:dyDescent="0.25">
      <c r="B298" s="18"/>
      <c r="E298" s="89"/>
    </row>
    <row r="299" spans="2:5" x14ac:dyDescent="0.25">
      <c r="B299" s="18"/>
      <c r="E299" s="89"/>
    </row>
    <row r="300" spans="2:5" x14ac:dyDescent="0.25">
      <c r="B300" s="18"/>
      <c r="E300" s="89"/>
    </row>
    <row r="301" spans="2:5" x14ac:dyDescent="0.25">
      <c r="B301" s="18"/>
      <c r="E301" s="89"/>
    </row>
    <row r="302" spans="2:5" x14ac:dyDescent="0.25">
      <c r="B302" s="18"/>
      <c r="E302" s="89"/>
    </row>
    <row r="303" spans="2:5" x14ac:dyDescent="0.25">
      <c r="B303" s="18"/>
      <c r="E303" s="89"/>
    </row>
    <row r="304" spans="2:5" x14ac:dyDescent="0.25">
      <c r="B304" s="18"/>
      <c r="E304" s="89"/>
    </row>
    <row r="305" spans="2:5" x14ac:dyDescent="0.25">
      <c r="B305" s="18"/>
      <c r="E305" s="89"/>
    </row>
    <row r="306" spans="2:5" x14ac:dyDescent="0.25">
      <c r="B306" s="18"/>
      <c r="E306" s="89"/>
    </row>
    <row r="307" spans="2:5" x14ac:dyDescent="0.25">
      <c r="B307" s="18"/>
      <c r="E307" s="89"/>
    </row>
    <row r="308" spans="2:5" x14ac:dyDescent="0.25">
      <c r="B308" s="18"/>
      <c r="E308" s="89"/>
    </row>
    <row r="309" spans="2:5" x14ac:dyDescent="0.25">
      <c r="B309" s="18"/>
      <c r="E309" s="89"/>
    </row>
    <row r="310" spans="2:5" x14ac:dyDescent="0.25">
      <c r="B310" s="18"/>
      <c r="E310" s="89"/>
    </row>
    <row r="311" spans="2:5" x14ac:dyDescent="0.25">
      <c r="B311" s="18"/>
      <c r="E311" s="89"/>
    </row>
    <row r="312" spans="2:5" x14ac:dyDescent="0.25">
      <c r="B312" s="18"/>
      <c r="E312" s="89"/>
    </row>
    <row r="313" spans="2:5" x14ac:dyDescent="0.25">
      <c r="B313" s="18"/>
      <c r="E313" s="89"/>
    </row>
    <row r="314" spans="2:5" x14ac:dyDescent="0.25">
      <c r="B314" s="18"/>
      <c r="E314" s="89"/>
    </row>
    <row r="315" spans="2:5" x14ac:dyDescent="0.25">
      <c r="B315" s="18"/>
      <c r="E315" s="89"/>
    </row>
    <row r="316" spans="2:5" x14ac:dyDescent="0.25">
      <c r="B316" s="18"/>
      <c r="E316" s="89"/>
    </row>
    <row r="317" spans="2:5" x14ac:dyDescent="0.25">
      <c r="B317" s="18"/>
      <c r="E317" s="89"/>
    </row>
    <row r="318" spans="2:5" x14ac:dyDescent="0.25">
      <c r="B318" s="18"/>
      <c r="E318" s="89"/>
    </row>
    <row r="319" spans="2:5" x14ac:dyDescent="0.25">
      <c r="B319" s="18"/>
      <c r="E319" s="89"/>
    </row>
    <row r="320" spans="2:5" x14ac:dyDescent="0.25">
      <c r="B320" s="18"/>
      <c r="E320" s="89"/>
    </row>
    <row r="321" spans="2:5" x14ac:dyDescent="0.25">
      <c r="B321" s="18"/>
      <c r="E321" s="89"/>
    </row>
    <row r="322" spans="2:5" x14ac:dyDescent="0.25">
      <c r="B322" s="18"/>
      <c r="E322" s="89"/>
    </row>
    <row r="323" spans="2:5" x14ac:dyDescent="0.25">
      <c r="B323" s="18"/>
      <c r="E323" s="89"/>
    </row>
    <row r="324" spans="2:5" x14ac:dyDescent="0.25">
      <c r="B324" s="18"/>
      <c r="E324" s="89"/>
    </row>
    <row r="325" spans="2:5" x14ac:dyDescent="0.25">
      <c r="B325" s="18"/>
      <c r="E325" s="89"/>
    </row>
    <row r="326" spans="2:5" x14ac:dyDescent="0.25">
      <c r="B326" s="18"/>
      <c r="E326" s="89"/>
    </row>
    <row r="327" spans="2:5" x14ac:dyDescent="0.25">
      <c r="B327" s="18"/>
      <c r="E327" s="89"/>
    </row>
    <row r="328" spans="2:5" x14ac:dyDescent="0.25">
      <c r="B328" s="18"/>
      <c r="E328" s="89"/>
    </row>
    <row r="329" spans="2:5" x14ac:dyDescent="0.25">
      <c r="B329" s="18"/>
      <c r="E329" s="89"/>
    </row>
    <row r="330" spans="2:5" x14ac:dyDescent="0.25">
      <c r="B330" s="18"/>
      <c r="E330" s="89"/>
    </row>
    <row r="331" spans="2:5" x14ac:dyDescent="0.25">
      <c r="B331" s="18"/>
      <c r="E331" s="89"/>
    </row>
    <row r="332" spans="2:5" x14ac:dyDescent="0.25">
      <c r="B332" s="18"/>
      <c r="E332" s="89"/>
    </row>
    <row r="333" spans="2:5" x14ac:dyDescent="0.25">
      <c r="B333" s="18"/>
      <c r="E333" s="89"/>
    </row>
    <row r="334" spans="2:5" x14ac:dyDescent="0.25">
      <c r="B334" s="18"/>
      <c r="E334" s="89"/>
    </row>
    <row r="335" spans="2:5" x14ac:dyDescent="0.25">
      <c r="B335" s="18"/>
      <c r="E335" s="89"/>
    </row>
    <row r="336" spans="2:5" x14ac:dyDescent="0.25">
      <c r="B336" s="18"/>
      <c r="E336" s="89"/>
    </row>
    <row r="337" spans="2:5" x14ac:dyDescent="0.25">
      <c r="B337" s="18"/>
      <c r="E337" s="89"/>
    </row>
    <row r="338" spans="2:5" x14ac:dyDescent="0.25">
      <c r="B338" s="18"/>
      <c r="E338" s="89"/>
    </row>
    <row r="339" spans="2:5" x14ac:dyDescent="0.25">
      <c r="B339" s="18"/>
      <c r="E339" s="89"/>
    </row>
    <row r="340" spans="2:5" x14ac:dyDescent="0.25">
      <c r="B340" s="18"/>
      <c r="E340" s="89"/>
    </row>
    <row r="341" spans="2:5" x14ac:dyDescent="0.25">
      <c r="B341" s="18"/>
      <c r="E341" s="89"/>
    </row>
    <row r="342" spans="2:5" x14ac:dyDescent="0.25">
      <c r="B342" s="18"/>
      <c r="E342" s="89"/>
    </row>
    <row r="343" spans="2:5" x14ac:dyDescent="0.25">
      <c r="B343" s="18"/>
      <c r="E343" s="89"/>
    </row>
    <row r="344" spans="2:5" x14ac:dyDescent="0.25">
      <c r="B344" s="18"/>
      <c r="E344" s="89"/>
    </row>
    <row r="345" spans="2:5" x14ac:dyDescent="0.25">
      <c r="B345" s="18"/>
      <c r="E345" s="89"/>
    </row>
    <row r="346" spans="2:5" x14ac:dyDescent="0.25">
      <c r="B346" s="18"/>
      <c r="E346" s="89"/>
    </row>
    <row r="347" spans="2:5" x14ac:dyDescent="0.25">
      <c r="B347" s="18"/>
      <c r="E347" s="89"/>
    </row>
    <row r="348" spans="2:5" x14ac:dyDescent="0.25">
      <c r="B348" s="18"/>
      <c r="E348" s="89"/>
    </row>
    <row r="349" spans="2:5" x14ac:dyDescent="0.25">
      <c r="B349" s="18"/>
      <c r="E349" s="89"/>
    </row>
    <row r="350" spans="2:5" x14ac:dyDescent="0.25">
      <c r="B350" s="18"/>
      <c r="E350" s="89"/>
    </row>
    <row r="351" spans="2:5" x14ac:dyDescent="0.25">
      <c r="B351" s="18"/>
      <c r="E351" s="89"/>
    </row>
    <row r="352" spans="2:5" x14ac:dyDescent="0.25">
      <c r="B352" s="18"/>
      <c r="E352" s="89"/>
    </row>
    <row r="353" spans="2:5" x14ac:dyDescent="0.25">
      <c r="B353" s="18"/>
      <c r="E353" s="89"/>
    </row>
    <row r="354" spans="2:5" x14ac:dyDescent="0.25">
      <c r="B354" s="18"/>
      <c r="E354" s="89"/>
    </row>
    <row r="355" spans="2:5" x14ac:dyDescent="0.25">
      <c r="B355" s="18"/>
      <c r="E355" s="89"/>
    </row>
    <row r="356" spans="2:5" x14ac:dyDescent="0.25">
      <c r="B356" s="18"/>
      <c r="E356" s="89"/>
    </row>
    <row r="357" spans="2:5" x14ac:dyDescent="0.25">
      <c r="B357" s="18"/>
      <c r="E357" s="89"/>
    </row>
    <row r="358" spans="2:5" x14ac:dyDescent="0.25">
      <c r="B358" s="18"/>
      <c r="E358" s="89"/>
    </row>
    <row r="359" spans="2:5" x14ac:dyDescent="0.25">
      <c r="B359" s="18"/>
      <c r="E359" s="89"/>
    </row>
    <row r="360" spans="2:5" x14ac:dyDescent="0.25">
      <c r="B360" s="18"/>
      <c r="E360" s="89"/>
    </row>
    <row r="361" spans="2:5" x14ac:dyDescent="0.25">
      <c r="B361" s="18"/>
      <c r="E361" s="89"/>
    </row>
    <row r="362" spans="2:5" x14ac:dyDescent="0.25">
      <c r="B362" s="18"/>
      <c r="E362" s="89"/>
    </row>
    <row r="363" spans="2:5" x14ac:dyDescent="0.25">
      <c r="B363" s="18"/>
      <c r="E363" s="89"/>
    </row>
    <row r="364" spans="2:5" x14ac:dyDescent="0.25">
      <c r="B364" s="18"/>
      <c r="E364" s="89"/>
    </row>
    <row r="365" spans="2:5" x14ac:dyDescent="0.25">
      <c r="B365" s="18"/>
      <c r="E365" s="89"/>
    </row>
    <row r="366" spans="2:5" x14ac:dyDescent="0.25">
      <c r="B366" s="18"/>
      <c r="E366" s="89"/>
    </row>
    <row r="367" spans="2:5" x14ac:dyDescent="0.25">
      <c r="B367" s="18"/>
      <c r="E367" s="89"/>
    </row>
    <row r="368" spans="2:5" x14ac:dyDescent="0.25">
      <c r="B368" s="18"/>
      <c r="E368" s="89"/>
    </row>
    <row r="369" spans="2:5" x14ac:dyDescent="0.25">
      <c r="B369" s="18"/>
      <c r="E369" s="89"/>
    </row>
    <row r="370" spans="2:5" x14ac:dyDescent="0.25">
      <c r="B370" s="18"/>
      <c r="E370" s="89"/>
    </row>
    <row r="371" spans="2:5" x14ac:dyDescent="0.25">
      <c r="B371" s="18"/>
      <c r="E371" s="89"/>
    </row>
    <row r="372" spans="2:5" x14ac:dyDescent="0.25">
      <c r="B372" s="18"/>
      <c r="E372" s="89"/>
    </row>
    <row r="373" spans="2:5" x14ac:dyDescent="0.25">
      <c r="B373" s="18"/>
      <c r="E373" s="89"/>
    </row>
    <row r="374" spans="2:5" x14ac:dyDescent="0.25">
      <c r="B374" s="18"/>
      <c r="E374" s="89"/>
    </row>
    <row r="375" spans="2:5" x14ac:dyDescent="0.25">
      <c r="B375" s="18"/>
      <c r="E375" s="89"/>
    </row>
    <row r="376" spans="2:5" x14ac:dyDescent="0.25">
      <c r="B376" s="18"/>
      <c r="E376" s="89"/>
    </row>
    <row r="377" spans="2:5" x14ac:dyDescent="0.25">
      <c r="B377" s="18"/>
      <c r="E377" s="89"/>
    </row>
    <row r="378" spans="2:5" x14ac:dyDescent="0.25">
      <c r="B378" s="18"/>
      <c r="E378" s="89"/>
    </row>
    <row r="379" spans="2:5" x14ac:dyDescent="0.25">
      <c r="B379" s="18"/>
      <c r="E379" s="89"/>
    </row>
    <row r="380" spans="2:5" x14ac:dyDescent="0.25">
      <c r="E380" s="89"/>
    </row>
    <row r="381" spans="2:5" x14ac:dyDescent="0.25">
      <c r="E381" s="89"/>
    </row>
  </sheetData>
  <autoFilter ref="A8:E203"/>
  <mergeCells count="2">
    <mergeCell ref="A2:E2"/>
    <mergeCell ref="A3:E3"/>
  </mergeCells>
  <phoneticPr fontId="6" type="noConversion"/>
  <pageMargins left="0.51181102362204722" right="7.874015748031496E-2" top="0.31496062992125984" bottom="0.15748031496062992" header="0.15748031496062992" footer="0.15748031496062992"/>
  <pageSetup paperSize="9" scale="39" fitToHeight="0" orientation="portrait" useFirstPageNumber="1" r:id="rId1"/>
  <headerFooter differentFirst="1" scaleWithDoc="0" alignWithMargins="0">
    <oddHeader>&amp;R&amp;P</oddHeader>
  </headerFooter>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87"/>
  <sheetViews>
    <sheetView showWhiteSpace="0" view="pageBreakPreview" topLeftCell="A82" zoomScaleNormal="100" zoomScaleSheetLayoutView="100" workbookViewId="0">
      <selection activeCell="D7" sqref="D7:E7"/>
    </sheetView>
  </sheetViews>
  <sheetFormatPr defaultRowHeight="15" x14ac:dyDescent="0.25"/>
  <cols>
    <col min="1" max="1" width="55.42578125" style="35" customWidth="1"/>
    <col min="2" max="3" width="8.7109375" style="35" customWidth="1"/>
    <col min="4" max="4" width="15.7109375" style="35" customWidth="1"/>
    <col min="5" max="5" width="14.5703125" style="35" customWidth="1"/>
    <col min="6" max="6" width="15.85546875" style="35" customWidth="1"/>
    <col min="7" max="8" width="13.7109375" style="67" bestFit="1" customWidth="1"/>
    <col min="9" max="9" width="13.5703125" style="67" customWidth="1"/>
    <col min="10" max="10" width="14.42578125" style="67" customWidth="1"/>
    <col min="11" max="12" width="9.140625" style="67"/>
    <col min="13" max="16384" width="9.140625" style="35"/>
  </cols>
  <sheetData>
    <row r="2" spans="1:12" x14ac:dyDescent="0.25">
      <c r="A2" s="243" t="s">
        <v>1513</v>
      </c>
      <c r="B2" s="243"/>
      <c r="C2" s="243"/>
      <c r="D2" s="243"/>
      <c r="E2" s="243"/>
      <c r="F2" s="243"/>
    </row>
    <row r="3" spans="1:12" ht="44.25" customHeight="1" x14ac:dyDescent="0.25">
      <c r="A3" s="243" t="s">
        <v>206</v>
      </c>
      <c r="B3" s="243"/>
      <c r="C3" s="243"/>
      <c r="D3" s="243"/>
      <c r="E3" s="243"/>
      <c r="F3" s="243"/>
    </row>
    <row r="4" spans="1:12" x14ac:dyDescent="0.25">
      <c r="A4" s="36"/>
      <c r="B4" s="36"/>
      <c r="C4" s="36"/>
      <c r="D4" s="36"/>
      <c r="E4" s="36"/>
      <c r="F4" s="36"/>
    </row>
    <row r="5" spans="1:12" x14ac:dyDescent="0.25">
      <c r="F5" s="68" t="s">
        <v>194</v>
      </c>
    </row>
    <row r="6" spans="1:12" x14ac:dyDescent="0.25">
      <c r="A6" s="43" t="s">
        <v>86</v>
      </c>
      <c r="B6" s="43" t="s">
        <v>45</v>
      </c>
      <c r="C6" s="43" t="s">
        <v>46</v>
      </c>
      <c r="D6" s="43" t="s">
        <v>167</v>
      </c>
      <c r="E6" s="43" t="s">
        <v>152</v>
      </c>
      <c r="F6" s="43" t="s">
        <v>154</v>
      </c>
      <c r="G6" s="74">
        <v>56598682.5</v>
      </c>
      <c r="H6" s="74">
        <v>12580382.664790001</v>
      </c>
    </row>
    <row r="7" spans="1:12" s="75" customFormat="1" ht="14.25" x14ac:dyDescent="0.2">
      <c r="A7" s="72" t="s">
        <v>49</v>
      </c>
      <c r="B7" s="102"/>
      <c r="C7" s="102"/>
      <c r="D7" s="73">
        <f>+D9+D20+D22+D28+D39+D44+D46+D55+D58+D66+D72+D77+D80+D82</f>
        <v>57516187.411019988</v>
      </c>
      <c r="E7" s="73">
        <f>+E9+E20+E22+E28+E39+E44+E46+E55+E58+E66+E72+E77+E80+E82</f>
        <v>27293936.970969997</v>
      </c>
      <c r="F7" s="73">
        <f>E7/D7*100</f>
        <v>47.454357111543402</v>
      </c>
      <c r="G7" s="74">
        <f>+G6-D7</f>
        <v>-917504.91101998836</v>
      </c>
      <c r="H7" s="74">
        <f>+H6-E7</f>
        <v>-14713554.306179997</v>
      </c>
      <c r="I7" s="74"/>
      <c r="J7" s="74"/>
      <c r="K7" s="74"/>
      <c r="L7" s="74"/>
    </row>
    <row r="8" spans="1:12" x14ac:dyDescent="0.25">
      <c r="A8" s="69"/>
      <c r="B8" s="70"/>
      <c r="C8" s="70"/>
      <c r="D8" s="71"/>
      <c r="E8" s="71"/>
      <c r="F8" s="71"/>
    </row>
    <row r="9" spans="1:12" s="75" customFormat="1" ht="14.25" x14ac:dyDescent="0.2">
      <c r="A9" s="72" t="s">
        <v>155</v>
      </c>
      <c r="B9" s="148" t="s">
        <v>50</v>
      </c>
      <c r="C9" s="148"/>
      <c r="D9" s="73">
        <v>1772562.2468099999</v>
      </c>
      <c r="E9" s="73">
        <v>862435.63633000001</v>
      </c>
      <c r="F9" s="73">
        <f>E9/D9*100</f>
        <v>48.654744727982688</v>
      </c>
      <c r="G9" s="74">
        <f>D9-E9</f>
        <v>910126.61047999992</v>
      </c>
      <c r="H9" s="74"/>
      <c r="I9" s="74"/>
      <c r="J9" s="74"/>
      <c r="K9" s="74"/>
      <c r="L9" s="74"/>
    </row>
    <row r="10" spans="1:12" ht="30" x14ac:dyDescent="0.25">
      <c r="A10" s="69" t="s">
        <v>61</v>
      </c>
      <c r="B10" s="149" t="s">
        <v>50</v>
      </c>
      <c r="C10" s="149" t="s">
        <v>62</v>
      </c>
      <c r="D10" s="71">
        <v>7088</v>
      </c>
      <c r="E10" s="71">
        <v>3401.7446099999997</v>
      </c>
      <c r="F10" s="71">
        <f t="shared" ref="F10:F73" si="0">E10/D10*100</f>
        <v>47.993010863431145</v>
      </c>
      <c r="G10" s="74">
        <f t="shared" ref="G10:G73" si="1">D10-E10</f>
        <v>3686.2553900000003</v>
      </c>
    </row>
    <row r="11" spans="1:12" ht="45" x14ac:dyDescent="0.25">
      <c r="A11" s="69" t="s">
        <v>51</v>
      </c>
      <c r="B11" s="149" t="s">
        <v>50</v>
      </c>
      <c r="C11" s="149" t="s">
        <v>52</v>
      </c>
      <c r="D11" s="71">
        <v>162271.4</v>
      </c>
      <c r="E11" s="71">
        <v>90020.337700000004</v>
      </c>
      <c r="F11" s="71">
        <f t="shared" si="0"/>
        <v>55.475171656866216</v>
      </c>
      <c r="G11" s="74">
        <f t="shared" si="1"/>
        <v>72251.062299999991</v>
      </c>
    </row>
    <row r="12" spans="1:12" ht="60" x14ac:dyDescent="0.25">
      <c r="A12" s="69" t="s">
        <v>87</v>
      </c>
      <c r="B12" s="149" t="s">
        <v>50</v>
      </c>
      <c r="C12" s="149" t="s">
        <v>88</v>
      </c>
      <c r="D12" s="71">
        <v>326980.57</v>
      </c>
      <c r="E12" s="71">
        <v>172364.9056</v>
      </c>
      <c r="F12" s="71">
        <f t="shared" si="0"/>
        <v>52.714112523566769</v>
      </c>
      <c r="G12" s="74">
        <f t="shared" si="1"/>
        <v>154615.66440000001</v>
      </c>
    </row>
    <row r="13" spans="1:12" x14ac:dyDescent="0.25">
      <c r="A13" s="69" t="s">
        <v>36</v>
      </c>
      <c r="B13" s="149" t="s">
        <v>50</v>
      </c>
      <c r="C13" s="149" t="s">
        <v>65</v>
      </c>
      <c r="D13" s="71">
        <v>126588.62879</v>
      </c>
      <c r="E13" s="71">
        <v>56055.516130000004</v>
      </c>
      <c r="F13" s="71">
        <f t="shared" si="0"/>
        <v>44.281636246326237</v>
      </c>
      <c r="G13" s="74">
        <f t="shared" si="1"/>
        <v>70533.112659999999</v>
      </c>
    </row>
    <row r="14" spans="1:12" ht="45" x14ac:dyDescent="0.25">
      <c r="A14" s="69" t="s">
        <v>59</v>
      </c>
      <c r="B14" s="149" t="s">
        <v>50</v>
      </c>
      <c r="C14" s="149" t="s">
        <v>60</v>
      </c>
      <c r="D14" s="71">
        <v>153249.15</v>
      </c>
      <c r="E14" s="71">
        <v>83272.934480000011</v>
      </c>
      <c r="F14" s="71">
        <f t="shared" si="0"/>
        <v>54.338268421064662</v>
      </c>
      <c r="G14" s="74">
        <f t="shared" si="1"/>
        <v>69976.215519999983</v>
      </c>
    </row>
    <row r="15" spans="1:12" x14ac:dyDescent="0.25">
      <c r="A15" s="69" t="s">
        <v>67</v>
      </c>
      <c r="B15" s="149" t="s">
        <v>50</v>
      </c>
      <c r="C15" s="149" t="s">
        <v>63</v>
      </c>
      <c r="D15" s="71">
        <v>146467.5</v>
      </c>
      <c r="E15" s="71">
        <v>135324.00736000002</v>
      </c>
      <c r="F15" s="71">
        <f t="shared" si="0"/>
        <v>92.391832563538003</v>
      </c>
      <c r="G15" s="74">
        <f t="shared" si="1"/>
        <v>11143.492639999982</v>
      </c>
    </row>
    <row r="16" spans="1:12" x14ac:dyDescent="0.25">
      <c r="A16" s="69" t="s">
        <v>89</v>
      </c>
      <c r="B16" s="149" t="s">
        <v>50</v>
      </c>
      <c r="C16" s="149" t="s">
        <v>644</v>
      </c>
      <c r="D16" s="71">
        <v>146805</v>
      </c>
      <c r="E16" s="71">
        <v>84597.810799999992</v>
      </c>
      <c r="F16" s="71">
        <f t="shared" si="0"/>
        <v>57.625973774735186</v>
      </c>
      <c r="G16" s="74">
        <f t="shared" si="1"/>
        <v>62207.189200000008</v>
      </c>
    </row>
    <row r="17" spans="1:12" x14ac:dyDescent="0.25">
      <c r="A17" s="69" t="s">
        <v>102</v>
      </c>
      <c r="B17" s="149" t="s">
        <v>50</v>
      </c>
      <c r="C17" s="149" t="s">
        <v>645</v>
      </c>
      <c r="D17" s="71">
        <v>4657.8919999999998</v>
      </c>
      <c r="E17" s="71">
        <v>0</v>
      </c>
      <c r="F17" s="71">
        <f t="shared" si="0"/>
        <v>0</v>
      </c>
      <c r="G17" s="74">
        <f t="shared" si="1"/>
        <v>4657.8919999999998</v>
      </c>
    </row>
    <row r="18" spans="1:12" ht="30" x14ac:dyDescent="0.25">
      <c r="A18" s="69" t="s">
        <v>120</v>
      </c>
      <c r="B18" s="149" t="s">
        <v>50</v>
      </c>
      <c r="C18" s="149" t="s">
        <v>646</v>
      </c>
      <c r="D18" s="71">
        <v>2500</v>
      </c>
      <c r="E18" s="71">
        <v>0</v>
      </c>
      <c r="F18" s="71">
        <f t="shared" si="0"/>
        <v>0</v>
      </c>
      <c r="G18" s="74">
        <f t="shared" si="1"/>
        <v>2500</v>
      </c>
    </row>
    <row r="19" spans="1:12" x14ac:dyDescent="0.25">
      <c r="A19" s="69" t="s">
        <v>90</v>
      </c>
      <c r="B19" s="149" t="s">
        <v>50</v>
      </c>
      <c r="C19" s="149" t="s">
        <v>647</v>
      </c>
      <c r="D19" s="71">
        <v>695954.10601999995</v>
      </c>
      <c r="E19" s="71">
        <v>237398.37965000002</v>
      </c>
      <c r="F19" s="71">
        <f t="shared" si="0"/>
        <v>34.111211873959085</v>
      </c>
      <c r="G19" s="74">
        <f t="shared" si="1"/>
        <v>458555.72636999993</v>
      </c>
    </row>
    <row r="20" spans="1:12" s="75" customFormat="1" ht="14.25" x14ac:dyDescent="0.2">
      <c r="A20" s="72" t="s">
        <v>156</v>
      </c>
      <c r="B20" s="148" t="s">
        <v>62</v>
      </c>
      <c r="C20" s="148"/>
      <c r="D20" s="73">
        <v>32153.9</v>
      </c>
      <c r="E20" s="73">
        <v>15270.86</v>
      </c>
      <c r="F20" s="73">
        <f t="shared" si="0"/>
        <v>47.493025729382751</v>
      </c>
      <c r="G20" s="74">
        <f t="shared" si="1"/>
        <v>16883.04</v>
      </c>
      <c r="H20" s="74"/>
      <c r="I20" s="74"/>
      <c r="J20" s="74"/>
      <c r="K20" s="74"/>
      <c r="L20" s="74"/>
    </row>
    <row r="21" spans="1:12" x14ac:dyDescent="0.25">
      <c r="A21" s="69" t="s">
        <v>93</v>
      </c>
      <c r="B21" s="149" t="s">
        <v>62</v>
      </c>
      <c r="C21" s="149" t="s">
        <v>52</v>
      </c>
      <c r="D21" s="71">
        <v>32153.9</v>
      </c>
      <c r="E21" s="71">
        <v>15270.86</v>
      </c>
      <c r="F21" s="71">
        <f t="shared" si="0"/>
        <v>47.493025729382751</v>
      </c>
      <c r="G21" s="74">
        <f t="shared" si="1"/>
        <v>16883.04</v>
      </c>
    </row>
    <row r="22" spans="1:12" s="75" customFormat="1" ht="28.5" x14ac:dyDescent="0.2">
      <c r="A22" s="72" t="s">
        <v>157</v>
      </c>
      <c r="B22" s="148" t="s">
        <v>52</v>
      </c>
      <c r="C22" s="148"/>
      <c r="D22" s="73">
        <v>211200.66</v>
      </c>
      <c r="E22" s="73">
        <v>81716.36</v>
      </c>
      <c r="F22" s="73">
        <f t="shared" si="0"/>
        <v>38.691337422903885</v>
      </c>
      <c r="G22" s="74">
        <f t="shared" si="1"/>
        <v>129484.3</v>
      </c>
      <c r="H22" s="74"/>
      <c r="I22" s="74"/>
      <c r="J22" s="74"/>
      <c r="K22" s="74"/>
      <c r="L22" s="74"/>
    </row>
    <row r="23" spans="1:12" x14ac:dyDescent="0.25">
      <c r="A23" s="69" t="s">
        <v>37</v>
      </c>
      <c r="B23" s="149" t="s">
        <v>52</v>
      </c>
      <c r="C23" s="149" t="s">
        <v>88</v>
      </c>
      <c r="D23" s="71">
        <v>40156.699999999997</v>
      </c>
      <c r="E23" s="71">
        <v>23420.48</v>
      </c>
      <c r="F23" s="71">
        <f t="shared" si="0"/>
        <v>58.322720741495196</v>
      </c>
      <c r="G23" s="74">
        <f t="shared" si="1"/>
        <v>16736.219999999998</v>
      </c>
    </row>
    <row r="24" spans="1:12" x14ac:dyDescent="0.25">
      <c r="A24" s="69" t="s">
        <v>801</v>
      </c>
      <c r="B24" s="149" t="s">
        <v>52</v>
      </c>
      <c r="C24" s="149" t="s">
        <v>125</v>
      </c>
      <c r="D24" s="71">
        <v>6471</v>
      </c>
      <c r="E24" s="71">
        <v>398.84</v>
      </c>
      <c r="F24" s="71">
        <f t="shared" si="0"/>
        <v>6.1634986864472259</v>
      </c>
      <c r="G24" s="74">
        <f t="shared" si="1"/>
        <v>6072.16</v>
      </c>
    </row>
    <row r="25" spans="1:12" ht="45" x14ac:dyDescent="0.25">
      <c r="A25" s="69" t="s">
        <v>466</v>
      </c>
      <c r="B25" s="149" t="s">
        <v>52</v>
      </c>
      <c r="C25" s="149" t="s">
        <v>644</v>
      </c>
      <c r="D25" s="71">
        <v>154945.96</v>
      </c>
      <c r="E25" s="71">
        <v>57667.53</v>
      </c>
      <c r="F25" s="71">
        <f t="shared" si="0"/>
        <v>37.217833882212872</v>
      </c>
      <c r="G25" s="74">
        <f t="shared" si="1"/>
        <v>97278.43</v>
      </c>
    </row>
    <row r="26" spans="1:12" x14ac:dyDescent="0.25">
      <c r="A26" s="69" t="s">
        <v>420</v>
      </c>
      <c r="B26" s="149" t="s">
        <v>52</v>
      </c>
      <c r="C26" s="149" t="s">
        <v>645</v>
      </c>
      <c r="D26" s="71">
        <v>90</v>
      </c>
      <c r="E26" s="71">
        <v>15</v>
      </c>
      <c r="F26" s="71">
        <f t="shared" si="0"/>
        <v>16.666666666666664</v>
      </c>
      <c r="G26" s="74">
        <f t="shared" si="1"/>
        <v>75</v>
      </c>
    </row>
    <row r="27" spans="1:12" ht="30" x14ac:dyDescent="0.25">
      <c r="A27" s="69" t="s">
        <v>39</v>
      </c>
      <c r="B27" s="149" t="s">
        <v>52</v>
      </c>
      <c r="C27" s="149" t="s">
        <v>648</v>
      </c>
      <c r="D27" s="71">
        <v>9537</v>
      </c>
      <c r="E27" s="71">
        <v>214.51</v>
      </c>
      <c r="F27" s="71">
        <f t="shared" si="0"/>
        <v>2.2492398028730207</v>
      </c>
      <c r="G27" s="74">
        <f t="shared" si="1"/>
        <v>9322.49</v>
      </c>
    </row>
    <row r="28" spans="1:12" s="75" customFormat="1" ht="14.25" x14ac:dyDescent="0.2">
      <c r="A28" s="72" t="s">
        <v>158</v>
      </c>
      <c r="B28" s="148" t="s">
        <v>88</v>
      </c>
      <c r="C28" s="148"/>
      <c r="D28" s="73">
        <v>8284848.0109999999</v>
      </c>
      <c r="E28" s="73">
        <v>3041084.7222600002</v>
      </c>
      <c r="F28" s="73">
        <f t="shared" si="0"/>
        <v>36.706584335913902</v>
      </c>
      <c r="G28" s="74">
        <f t="shared" si="1"/>
        <v>5243763.2887399998</v>
      </c>
      <c r="H28" s="74"/>
      <c r="I28" s="74"/>
      <c r="J28" s="74"/>
      <c r="K28" s="74"/>
      <c r="L28" s="74"/>
    </row>
    <row r="29" spans="1:12" x14ac:dyDescent="0.25">
      <c r="A29" s="69" t="s">
        <v>121</v>
      </c>
      <c r="B29" s="149" t="s">
        <v>88</v>
      </c>
      <c r="C29" s="149" t="s">
        <v>50</v>
      </c>
      <c r="D29" s="71">
        <v>275935.8</v>
      </c>
      <c r="E29" s="71">
        <v>129117.90578</v>
      </c>
      <c r="F29" s="71">
        <f t="shared" si="0"/>
        <v>46.792734317185378</v>
      </c>
      <c r="G29" s="74">
        <f t="shared" si="1"/>
        <v>146817.89421999999</v>
      </c>
    </row>
    <row r="30" spans="1:12" x14ac:dyDescent="0.25">
      <c r="A30" s="69" t="s">
        <v>122</v>
      </c>
      <c r="B30" s="149" t="s">
        <v>88</v>
      </c>
      <c r="C30" s="149" t="s">
        <v>62</v>
      </c>
      <c r="D30" s="71">
        <v>935511.17500000005</v>
      </c>
      <c r="E30" s="71">
        <v>607817.08554</v>
      </c>
      <c r="F30" s="71">
        <f t="shared" si="0"/>
        <v>64.971654191089698</v>
      </c>
      <c r="G30" s="74">
        <f t="shared" si="1"/>
        <v>327694.08946000005</v>
      </c>
    </row>
    <row r="31" spans="1:12" x14ac:dyDescent="0.25">
      <c r="A31" s="69" t="s">
        <v>83</v>
      </c>
      <c r="B31" s="149" t="s">
        <v>88</v>
      </c>
      <c r="C31" s="149" t="s">
        <v>65</v>
      </c>
      <c r="D31" s="71">
        <v>1277229.6969999999</v>
      </c>
      <c r="E31" s="71">
        <v>483906.27662999998</v>
      </c>
      <c r="F31" s="71">
        <f t="shared" si="0"/>
        <v>37.887177049407427</v>
      </c>
      <c r="G31" s="74">
        <f t="shared" si="1"/>
        <v>793323.42036999995</v>
      </c>
    </row>
    <row r="32" spans="1:12" x14ac:dyDescent="0.25">
      <c r="A32" s="69" t="s">
        <v>126</v>
      </c>
      <c r="B32" s="149" t="s">
        <v>88</v>
      </c>
      <c r="C32" s="149" t="s">
        <v>60</v>
      </c>
      <c r="D32" s="71">
        <v>29518.6</v>
      </c>
      <c r="E32" s="71">
        <v>9999.93</v>
      </c>
      <c r="F32" s="71">
        <f t="shared" si="0"/>
        <v>33.87670824497097</v>
      </c>
      <c r="G32" s="74">
        <f t="shared" si="1"/>
        <v>19518.669999999998</v>
      </c>
    </row>
    <row r="33" spans="1:12" x14ac:dyDescent="0.25">
      <c r="A33" s="69" t="s">
        <v>38</v>
      </c>
      <c r="B33" s="149" t="s">
        <v>88</v>
      </c>
      <c r="C33" s="149" t="s">
        <v>63</v>
      </c>
      <c r="D33" s="71">
        <v>636627.90099999995</v>
      </c>
      <c r="E33" s="71">
        <v>286781.04074000003</v>
      </c>
      <c r="F33" s="71">
        <f t="shared" si="0"/>
        <v>45.046885361061179</v>
      </c>
      <c r="G33" s="74">
        <f t="shared" si="1"/>
        <v>349846.86025999993</v>
      </c>
    </row>
    <row r="34" spans="1:12" x14ac:dyDescent="0.25">
      <c r="A34" s="69" t="s">
        <v>123</v>
      </c>
      <c r="B34" s="149" t="s">
        <v>88</v>
      </c>
      <c r="C34" s="149" t="s">
        <v>91</v>
      </c>
      <c r="D34" s="71">
        <v>643616.05500000005</v>
      </c>
      <c r="E34" s="71">
        <v>356316.65487000003</v>
      </c>
      <c r="F34" s="71">
        <f t="shared" si="0"/>
        <v>55.361679078996872</v>
      </c>
      <c r="G34" s="74">
        <f t="shared" si="1"/>
        <v>287299.40013000002</v>
      </c>
    </row>
    <row r="35" spans="1:12" x14ac:dyDescent="0.25">
      <c r="A35" s="69" t="s">
        <v>124</v>
      </c>
      <c r="B35" s="149" t="s">
        <v>88</v>
      </c>
      <c r="C35" s="149" t="s">
        <v>125</v>
      </c>
      <c r="D35" s="71">
        <v>2966344.9</v>
      </c>
      <c r="E35" s="71">
        <v>697271.42099000001</v>
      </c>
      <c r="F35" s="71">
        <f t="shared" si="0"/>
        <v>23.506080529947816</v>
      </c>
      <c r="G35" s="74">
        <f t="shared" si="1"/>
        <v>2269073.4790099999</v>
      </c>
    </row>
    <row r="36" spans="1:12" x14ac:dyDescent="0.25">
      <c r="A36" s="69" t="s">
        <v>147</v>
      </c>
      <c r="B36" s="149" t="s">
        <v>88</v>
      </c>
      <c r="C36" s="149" t="s">
        <v>644</v>
      </c>
      <c r="D36" s="71">
        <v>220581.038</v>
      </c>
      <c r="E36" s="71">
        <v>68259.768219999998</v>
      </c>
      <c r="F36" s="71">
        <f t="shared" si="0"/>
        <v>30.945437939230295</v>
      </c>
      <c r="G36" s="74">
        <f t="shared" si="1"/>
        <v>152321.26978</v>
      </c>
    </row>
    <row r="37" spans="1:12" ht="30" x14ac:dyDescent="0.25">
      <c r="A37" s="69" t="s">
        <v>421</v>
      </c>
      <c r="B37" s="149" t="s">
        <v>88</v>
      </c>
      <c r="C37" s="149" t="s">
        <v>645</v>
      </c>
      <c r="D37" s="71">
        <v>3000</v>
      </c>
      <c r="E37" s="71">
        <v>3000</v>
      </c>
      <c r="F37" s="71">
        <f t="shared" si="0"/>
        <v>100</v>
      </c>
      <c r="G37" s="74">
        <f t="shared" si="1"/>
        <v>0</v>
      </c>
    </row>
    <row r="38" spans="1:12" x14ac:dyDescent="0.25">
      <c r="A38" s="69" t="s">
        <v>92</v>
      </c>
      <c r="B38" s="149" t="s">
        <v>88</v>
      </c>
      <c r="C38" s="149" t="s">
        <v>646</v>
      </c>
      <c r="D38" s="71">
        <v>1296482.845</v>
      </c>
      <c r="E38" s="71">
        <v>398614.63949000003</v>
      </c>
      <c r="F38" s="71">
        <f t="shared" si="0"/>
        <v>30.745847585048459</v>
      </c>
      <c r="G38" s="74">
        <f t="shared" si="1"/>
        <v>897868.20551</v>
      </c>
    </row>
    <row r="39" spans="1:12" s="75" customFormat="1" ht="14.25" x14ac:dyDescent="0.2">
      <c r="A39" s="72" t="s">
        <v>159</v>
      </c>
      <c r="B39" s="148" t="s">
        <v>65</v>
      </c>
      <c r="C39" s="148"/>
      <c r="D39" s="73">
        <v>3287713.75171</v>
      </c>
      <c r="E39" s="73">
        <v>1731251.1832399999</v>
      </c>
      <c r="F39" s="73">
        <f t="shared" si="0"/>
        <v>52.658209138175259</v>
      </c>
      <c r="G39" s="74">
        <f t="shared" si="1"/>
        <v>1556462.5684700001</v>
      </c>
      <c r="H39" s="74"/>
      <c r="I39" s="74"/>
      <c r="J39" s="74"/>
      <c r="K39" s="74"/>
      <c r="L39" s="74"/>
    </row>
    <row r="40" spans="1:12" x14ac:dyDescent="0.25">
      <c r="A40" s="69" t="s">
        <v>148</v>
      </c>
      <c r="B40" s="149" t="s">
        <v>65</v>
      </c>
      <c r="C40" s="149" t="s">
        <v>50</v>
      </c>
      <c r="D40" s="71">
        <v>957822.29403999995</v>
      </c>
      <c r="E40" s="71">
        <v>815355.61384000001</v>
      </c>
      <c r="F40" s="71">
        <f t="shared" si="0"/>
        <v>85.125979935266542</v>
      </c>
      <c r="G40" s="74">
        <f t="shared" si="1"/>
        <v>142466.68019999994</v>
      </c>
    </row>
    <row r="41" spans="1:12" x14ac:dyDescent="0.25">
      <c r="A41" s="69" t="s">
        <v>145</v>
      </c>
      <c r="B41" s="149" t="s">
        <v>65</v>
      </c>
      <c r="C41" s="149" t="s">
        <v>62</v>
      </c>
      <c r="D41" s="71">
        <v>1404564.67628</v>
      </c>
      <c r="E41" s="71">
        <v>783990.79203000001</v>
      </c>
      <c r="F41" s="71">
        <f t="shared" si="0"/>
        <v>55.817350761404981</v>
      </c>
      <c r="G41" s="74">
        <f t="shared" si="1"/>
        <v>620573.88425</v>
      </c>
    </row>
    <row r="42" spans="1:12" x14ac:dyDescent="0.25">
      <c r="A42" s="69" t="s">
        <v>160</v>
      </c>
      <c r="B42" s="149" t="s">
        <v>65</v>
      </c>
      <c r="C42" s="149" t="s">
        <v>52</v>
      </c>
      <c r="D42" s="71">
        <v>296822.19900000002</v>
      </c>
      <c r="E42" s="71">
        <v>47020.794130000002</v>
      </c>
      <c r="F42" s="71">
        <f t="shared" si="0"/>
        <v>15.841400774070809</v>
      </c>
      <c r="G42" s="74">
        <f t="shared" si="1"/>
        <v>249801.40487000003</v>
      </c>
    </row>
    <row r="43" spans="1:12" ht="30" x14ac:dyDescent="0.25">
      <c r="A43" s="69" t="s">
        <v>146</v>
      </c>
      <c r="B43" s="149" t="s">
        <v>65</v>
      </c>
      <c r="C43" s="149" t="s">
        <v>65</v>
      </c>
      <c r="D43" s="71">
        <v>628504.58239</v>
      </c>
      <c r="E43" s="71">
        <v>84883.983240000001</v>
      </c>
      <c r="F43" s="71">
        <f t="shared" si="0"/>
        <v>13.505706341426125</v>
      </c>
      <c r="G43" s="74">
        <f t="shared" si="1"/>
        <v>543620.59915000002</v>
      </c>
    </row>
    <row r="44" spans="1:12" s="75" customFormat="1" ht="14.25" x14ac:dyDescent="0.2">
      <c r="A44" s="72" t="s">
        <v>168</v>
      </c>
      <c r="B44" s="148" t="s">
        <v>60</v>
      </c>
      <c r="C44" s="148"/>
      <c r="D44" s="73">
        <v>130437.32</v>
      </c>
      <c r="E44" s="73">
        <v>49063.7641</v>
      </c>
      <c r="F44" s="73">
        <f t="shared" si="0"/>
        <v>37.614820743020481</v>
      </c>
      <c r="G44" s="74">
        <f t="shared" si="1"/>
        <v>81373.555900000007</v>
      </c>
      <c r="H44" s="74"/>
      <c r="I44" s="74"/>
      <c r="J44" s="74"/>
      <c r="K44" s="74"/>
      <c r="L44" s="74"/>
    </row>
    <row r="45" spans="1:12" ht="30" x14ac:dyDescent="0.25">
      <c r="A45" s="69" t="s">
        <v>94</v>
      </c>
      <c r="B45" s="149" t="s">
        <v>60</v>
      </c>
      <c r="C45" s="149" t="s">
        <v>52</v>
      </c>
      <c r="D45" s="71">
        <v>130437.32</v>
      </c>
      <c r="E45" s="71">
        <v>49063.7641</v>
      </c>
      <c r="F45" s="71">
        <f t="shared" si="0"/>
        <v>37.614820743020481</v>
      </c>
      <c r="G45" s="74">
        <f t="shared" si="1"/>
        <v>81373.555900000007</v>
      </c>
    </row>
    <row r="46" spans="1:12" s="75" customFormat="1" ht="14.25" x14ac:dyDescent="0.2">
      <c r="A46" s="72" t="s">
        <v>161</v>
      </c>
      <c r="B46" s="148" t="s">
        <v>63</v>
      </c>
      <c r="C46" s="148"/>
      <c r="D46" s="73">
        <v>22641718.381529998</v>
      </c>
      <c r="E46" s="73">
        <v>11297662.74292</v>
      </c>
      <c r="F46" s="73">
        <f t="shared" si="0"/>
        <v>49.897549967479847</v>
      </c>
      <c r="G46" s="74">
        <f t="shared" si="1"/>
        <v>11344055.638609998</v>
      </c>
      <c r="H46" s="74"/>
      <c r="I46" s="74"/>
      <c r="J46" s="74"/>
      <c r="K46" s="74"/>
      <c r="L46" s="74"/>
    </row>
    <row r="47" spans="1:12" x14ac:dyDescent="0.25">
      <c r="A47" s="69" t="s">
        <v>149</v>
      </c>
      <c r="B47" s="149" t="s">
        <v>63</v>
      </c>
      <c r="C47" s="149" t="s">
        <v>50</v>
      </c>
      <c r="D47" s="71">
        <v>4779156.2313000001</v>
      </c>
      <c r="E47" s="71">
        <v>2714480.7033899999</v>
      </c>
      <c r="F47" s="71">
        <f t="shared" si="0"/>
        <v>56.798325311320106</v>
      </c>
      <c r="G47" s="74">
        <f t="shared" si="1"/>
        <v>2064675.5279100002</v>
      </c>
    </row>
    <row r="48" spans="1:12" x14ac:dyDescent="0.25">
      <c r="A48" s="69" t="s">
        <v>135</v>
      </c>
      <c r="B48" s="149" t="s">
        <v>63</v>
      </c>
      <c r="C48" s="149" t="s">
        <v>62</v>
      </c>
      <c r="D48" s="71">
        <v>15867779.787</v>
      </c>
      <c r="E48" s="71">
        <v>7533316.5518399999</v>
      </c>
      <c r="F48" s="71">
        <f t="shared" si="0"/>
        <v>47.475555200304846</v>
      </c>
      <c r="G48" s="74">
        <f t="shared" si="1"/>
        <v>8334463.2351600006</v>
      </c>
    </row>
    <row r="49" spans="1:12" x14ac:dyDescent="0.25">
      <c r="A49" s="69" t="s">
        <v>201</v>
      </c>
      <c r="B49" s="149" t="s">
        <v>63</v>
      </c>
      <c r="C49" s="149" t="s">
        <v>52</v>
      </c>
      <c r="D49" s="71">
        <v>112711.785</v>
      </c>
      <c r="E49" s="71">
        <v>48161.198509999995</v>
      </c>
      <c r="F49" s="71">
        <f t="shared" si="0"/>
        <v>42.729514495755694</v>
      </c>
      <c r="G49" s="74">
        <f t="shared" si="1"/>
        <v>64550.586490000009</v>
      </c>
    </row>
    <row r="50" spans="1:12" x14ac:dyDescent="0.25">
      <c r="A50" s="69" t="s">
        <v>138</v>
      </c>
      <c r="B50" s="149" t="s">
        <v>63</v>
      </c>
      <c r="C50" s="149" t="s">
        <v>88</v>
      </c>
      <c r="D50" s="71">
        <v>1151428.425</v>
      </c>
      <c r="E50" s="71">
        <v>687336.38461000007</v>
      </c>
      <c r="F50" s="71">
        <f t="shared" si="0"/>
        <v>59.69423454262909</v>
      </c>
      <c r="G50" s="74">
        <f t="shared" si="1"/>
        <v>464092.04038999998</v>
      </c>
    </row>
    <row r="51" spans="1:12" ht="30" x14ac:dyDescent="0.25">
      <c r="A51" s="69" t="s">
        <v>64</v>
      </c>
      <c r="B51" s="149" t="s">
        <v>63</v>
      </c>
      <c r="C51" s="149" t="s">
        <v>65</v>
      </c>
      <c r="D51" s="71">
        <v>52352</v>
      </c>
      <c r="E51" s="71">
        <v>34019.480000000003</v>
      </c>
      <c r="F51" s="71">
        <f t="shared" si="0"/>
        <v>64.982197432762845</v>
      </c>
      <c r="G51" s="74">
        <f t="shared" si="1"/>
        <v>18332.519999999997</v>
      </c>
    </row>
    <row r="52" spans="1:12" x14ac:dyDescent="0.25">
      <c r="A52" s="69" t="s">
        <v>202</v>
      </c>
      <c r="B52" s="149" t="s">
        <v>63</v>
      </c>
      <c r="C52" s="149" t="s">
        <v>63</v>
      </c>
      <c r="D52" s="71">
        <v>168821.8</v>
      </c>
      <c r="E52" s="71">
        <v>83641.263569999996</v>
      </c>
      <c r="F52" s="71">
        <f t="shared" si="0"/>
        <v>49.544113124015979</v>
      </c>
      <c r="G52" s="74">
        <f t="shared" si="1"/>
        <v>85180.536429999993</v>
      </c>
    </row>
    <row r="53" spans="1:12" x14ac:dyDescent="0.25">
      <c r="A53" s="69" t="s">
        <v>129</v>
      </c>
      <c r="B53" s="149" t="s">
        <v>63</v>
      </c>
      <c r="C53" s="149" t="s">
        <v>91</v>
      </c>
      <c r="D53" s="71">
        <v>19407.991000000002</v>
      </c>
      <c r="E53" s="71">
        <v>12029.91418</v>
      </c>
      <c r="F53" s="71">
        <f t="shared" si="0"/>
        <v>61.984335112274103</v>
      </c>
      <c r="G53" s="74">
        <f t="shared" si="1"/>
        <v>7378.076820000002</v>
      </c>
    </row>
    <row r="54" spans="1:12" x14ac:dyDescent="0.25">
      <c r="A54" s="69" t="s">
        <v>136</v>
      </c>
      <c r="B54" s="149" t="s">
        <v>63</v>
      </c>
      <c r="C54" s="149" t="s">
        <v>125</v>
      </c>
      <c r="D54" s="71">
        <v>490060.36223000003</v>
      </c>
      <c r="E54" s="71">
        <v>184677.24682</v>
      </c>
      <c r="F54" s="71">
        <f t="shared" si="0"/>
        <v>37.684591746950034</v>
      </c>
      <c r="G54" s="74">
        <f t="shared" si="1"/>
        <v>305383.11541000003</v>
      </c>
    </row>
    <row r="55" spans="1:12" s="75" customFormat="1" ht="14.25" x14ac:dyDescent="0.2">
      <c r="A55" s="72" t="s">
        <v>169</v>
      </c>
      <c r="B55" s="148" t="s">
        <v>91</v>
      </c>
      <c r="C55" s="148"/>
      <c r="D55" s="73">
        <v>1540398.1059999999</v>
      </c>
      <c r="E55" s="73">
        <v>742635.97187000001</v>
      </c>
      <c r="F55" s="73">
        <f t="shared" si="0"/>
        <v>48.21065210203524</v>
      </c>
      <c r="G55" s="74">
        <f t="shared" si="1"/>
        <v>797762.1341299999</v>
      </c>
      <c r="H55" s="74"/>
      <c r="I55" s="74"/>
      <c r="J55" s="74"/>
      <c r="K55" s="74"/>
      <c r="L55" s="74"/>
    </row>
    <row r="56" spans="1:12" x14ac:dyDescent="0.25">
      <c r="A56" s="69" t="s">
        <v>137</v>
      </c>
      <c r="B56" s="149" t="s">
        <v>91</v>
      </c>
      <c r="C56" s="149" t="s">
        <v>50</v>
      </c>
      <c r="D56" s="71">
        <v>1390196.5060000001</v>
      </c>
      <c r="E56" s="71">
        <v>666316.87228999997</v>
      </c>
      <c r="F56" s="71">
        <f t="shared" si="0"/>
        <v>47.929689753514602</v>
      </c>
      <c r="G56" s="74">
        <f t="shared" si="1"/>
        <v>723879.63371000008</v>
      </c>
    </row>
    <row r="57" spans="1:12" x14ac:dyDescent="0.25">
      <c r="A57" s="69" t="s">
        <v>128</v>
      </c>
      <c r="B57" s="149" t="s">
        <v>91</v>
      </c>
      <c r="C57" s="149" t="s">
        <v>88</v>
      </c>
      <c r="D57" s="71">
        <v>150201.60000000001</v>
      </c>
      <c r="E57" s="71">
        <v>76319.099579999995</v>
      </c>
      <c r="F57" s="71">
        <f t="shared" si="0"/>
        <v>50.811109588712768</v>
      </c>
      <c r="G57" s="74">
        <f t="shared" si="1"/>
        <v>73882.500420000011</v>
      </c>
    </row>
    <row r="58" spans="1:12" s="75" customFormat="1" ht="14.25" x14ac:dyDescent="0.2">
      <c r="A58" s="72" t="s">
        <v>170</v>
      </c>
      <c r="B58" s="148" t="s">
        <v>125</v>
      </c>
      <c r="C58" s="148"/>
      <c r="D58" s="73">
        <v>3753427.9869400002</v>
      </c>
      <c r="E58" s="73">
        <v>1504265.257</v>
      </c>
      <c r="F58" s="73">
        <f t="shared" si="0"/>
        <v>40.077104509106604</v>
      </c>
      <c r="G58" s="74">
        <f t="shared" si="1"/>
        <v>2249162.72994</v>
      </c>
      <c r="H58" s="74"/>
      <c r="I58" s="74"/>
      <c r="J58" s="74"/>
      <c r="K58" s="74"/>
      <c r="L58" s="74"/>
    </row>
    <row r="59" spans="1:12" x14ac:dyDescent="0.25">
      <c r="A59" s="69" t="s">
        <v>139</v>
      </c>
      <c r="B59" s="149" t="s">
        <v>125</v>
      </c>
      <c r="C59" s="149" t="s">
        <v>50</v>
      </c>
      <c r="D59" s="71">
        <v>1108373.3970000001</v>
      </c>
      <c r="E59" s="71">
        <v>545003.43765999994</v>
      </c>
      <c r="F59" s="71">
        <f t="shared" si="0"/>
        <v>49.171465061787281</v>
      </c>
      <c r="G59" s="74">
        <f t="shared" si="1"/>
        <v>563369.95934000018</v>
      </c>
    </row>
    <row r="60" spans="1:12" x14ac:dyDescent="0.25">
      <c r="A60" s="69" t="s">
        <v>140</v>
      </c>
      <c r="B60" s="149" t="s">
        <v>125</v>
      </c>
      <c r="C60" s="149" t="s">
        <v>62</v>
      </c>
      <c r="D60" s="71">
        <v>312675.20000000001</v>
      </c>
      <c r="E60" s="71">
        <v>150027.24600000001</v>
      </c>
      <c r="F60" s="71">
        <f t="shared" si="0"/>
        <v>47.981818193448028</v>
      </c>
      <c r="G60" s="74">
        <f t="shared" si="1"/>
        <v>162647.954</v>
      </c>
    </row>
    <row r="61" spans="1:12" x14ac:dyDescent="0.25">
      <c r="A61" s="69" t="s">
        <v>141</v>
      </c>
      <c r="B61" s="149" t="s">
        <v>125</v>
      </c>
      <c r="C61" s="149" t="s">
        <v>52</v>
      </c>
      <c r="D61" s="71">
        <v>29546</v>
      </c>
      <c r="E61" s="71">
        <v>15633.8</v>
      </c>
      <c r="F61" s="71">
        <f t="shared" si="0"/>
        <v>52.91342313680363</v>
      </c>
      <c r="G61" s="74">
        <f t="shared" si="1"/>
        <v>13912.2</v>
      </c>
    </row>
    <row r="62" spans="1:12" x14ac:dyDescent="0.25">
      <c r="A62" s="69" t="s">
        <v>162</v>
      </c>
      <c r="B62" s="149" t="s">
        <v>125</v>
      </c>
      <c r="C62" s="149" t="s">
        <v>88</v>
      </c>
      <c r="D62" s="71">
        <v>204996.4</v>
      </c>
      <c r="E62" s="71">
        <v>100888.28</v>
      </c>
      <c r="F62" s="71">
        <f t="shared" si="0"/>
        <v>49.214659379384223</v>
      </c>
      <c r="G62" s="74">
        <f t="shared" si="1"/>
        <v>104108.12</v>
      </c>
    </row>
    <row r="63" spans="1:12" x14ac:dyDescent="0.25">
      <c r="A63" s="69" t="s">
        <v>142</v>
      </c>
      <c r="B63" s="149" t="s">
        <v>125</v>
      </c>
      <c r="C63" s="149" t="s">
        <v>65</v>
      </c>
      <c r="D63" s="71">
        <v>92250.116999999998</v>
      </c>
      <c r="E63" s="71">
        <v>45380.926200000002</v>
      </c>
      <c r="F63" s="71">
        <f t="shared" si="0"/>
        <v>49.193353543389009</v>
      </c>
      <c r="G63" s="74">
        <f t="shared" si="1"/>
        <v>46869.190799999997</v>
      </c>
    </row>
    <row r="64" spans="1:12" ht="30" x14ac:dyDescent="0.25">
      <c r="A64" s="69" t="s">
        <v>171</v>
      </c>
      <c r="B64" s="149" t="s">
        <v>125</v>
      </c>
      <c r="C64" s="149" t="s">
        <v>60</v>
      </c>
      <c r="D64" s="71">
        <v>69433.399999999994</v>
      </c>
      <c r="E64" s="71">
        <v>34765.423000000003</v>
      </c>
      <c r="F64" s="71">
        <f t="shared" si="0"/>
        <v>50.070172280199458</v>
      </c>
      <c r="G64" s="74">
        <f t="shared" si="1"/>
        <v>34667.976999999992</v>
      </c>
    </row>
    <row r="65" spans="1:12" x14ac:dyDescent="0.25">
      <c r="A65" s="69" t="s">
        <v>127</v>
      </c>
      <c r="B65" s="149" t="s">
        <v>125</v>
      </c>
      <c r="C65" s="149" t="s">
        <v>125</v>
      </c>
      <c r="D65" s="71">
        <v>1936153.47294</v>
      </c>
      <c r="E65" s="71">
        <v>612566.14413999999</v>
      </c>
      <c r="F65" s="71">
        <f t="shared" si="0"/>
        <v>31.638305160273983</v>
      </c>
      <c r="G65" s="74">
        <f t="shared" si="1"/>
        <v>1323587.3288</v>
      </c>
      <c r="J65" s="35"/>
      <c r="K65" s="35"/>
      <c r="L65" s="35"/>
    </row>
    <row r="66" spans="1:12" s="75" customFormat="1" ht="14.25" x14ac:dyDescent="0.2">
      <c r="A66" s="72" t="s">
        <v>163</v>
      </c>
      <c r="B66" s="148" t="s">
        <v>644</v>
      </c>
      <c r="C66" s="148"/>
      <c r="D66" s="73">
        <v>11149074.38077</v>
      </c>
      <c r="E66" s="73">
        <v>5124437.9818100007</v>
      </c>
      <c r="F66" s="73">
        <f t="shared" si="0"/>
        <v>45.962900657014785</v>
      </c>
      <c r="G66" s="74">
        <f t="shared" si="1"/>
        <v>6024636.398959999</v>
      </c>
      <c r="H66" s="74"/>
      <c r="I66" s="74"/>
    </row>
    <row r="67" spans="1:12" x14ac:dyDescent="0.25">
      <c r="A67" s="69" t="s">
        <v>81</v>
      </c>
      <c r="B67" s="149" t="s">
        <v>644</v>
      </c>
      <c r="C67" s="149" t="s">
        <v>50</v>
      </c>
      <c r="D67" s="71">
        <v>955437.8</v>
      </c>
      <c r="E67" s="71">
        <v>420594.70577</v>
      </c>
      <c r="F67" s="71">
        <f t="shared" si="0"/>
        <v>44.021149861351518</v>
      </c>
      <c r="G67" s="74">
        <f t="shared" si="1"/>
        <v>534843.09423000005</v>
      </c>
      <c r="J67" s="35"/>
      <c r="K67" s="35"/>
      <c r="L67" s="35"/>
    </row>
    <row r="68" spans="1:12" x14ac:dyDescent="0.25">
      <c r="A68" s="69" t="s">
        <v>133</v>
      </c>
      <c r="B68" s="149" t="s">
        <v>644</v>
      </c>
      <c r="C68" s="149" t="s">
        <v>62</v>
      </c>
      <c r="D68" s="71">
        <v>911683.6</v>
      </c>
      <c r="E68" s="71">
        <v>487338.60804000002</v>
      </c>
      <c r="F68" s="71">
        <f t="shared" si="0"/>
        <v>53.454795944557965</v>
      </c>
      <c r="G68" s="74">
        <f t="shared" si="1"/>
        <v>424344.99195999996</v>
      </c>
      <c r="J68" s="35"/>
      <c r="K68" s="35"/>
      <c r="L68" s="35"/>
    </row>
    <row r="69" spans="1:12" x14ac:dyDescent="0.25">
      <c r="A69" s="69" t="s">
        <v>134</v>
      </c>
      <c r="B69" s="149" t="s">
        <v>644</v>
      </c>
      <c r="C69" s="149" t="s">
        <v>52</v>
      </c>
      <c r="D69" s="71">
        <v>6387146.8933999995</v>
      </c>
      <c r="E69" s="71">
        <v>3096402.55106</v>
      </c>
      <c r="F69" s="71">
        <f t="shared" si="0"/>
        <v>48.47864943046153</v>
      </c>
      <c r="G69" s="74">
        <f t="shared" si="1"/>
        <v>3290744.3423399995</v>
      </c>
      <c r="J69" s="35"/>
      <c r="K69" s="35"/>
      <c r="L69" s="35"/>
    </row>
    <row r="70" spans="1:12" x14ac:dyDescent="0.25">
      <c r="A70" s="69" t="s">
        <v>82</v>
      </c>
      <c r="B70" s="149" t="s">
        <v>644</v>
      </c>
      <c r="C70" s="149" t="s">
        <v>88</v>
      </c>
      <c r="D70" s="71">
        <v>2038339.3237699999</v>
      </c>
      <c r="E70" s="71">
        <v>901362.94319000002</v>
      </c>
      <c r="F70" s="71">
        <f t="shared" si="0"/>
        <v>44.220455970151669</v>
      </c>
      <c r="G70" s="74">
        <f t="shared" si="1"/>
        <v>1136976.3805799999</v>
      </c>
      <c r="J70" s="35"/>
      <c r="K70" s="35"/>
      <c r="L70" s="35"/>
    </row>
    <row r="71" spans="1:12" x14ac:dyDescent="0.25">
      <c r="A71" s="69" t="s">
        <v>79</v>
      </c>
      <c r="B71" s="149" t="s">
        <v>644</v>
      </c>
      <c r="C71" s="149" t="s">
        <v>60</v>
      </c>
      <c r="D71" s="71">
        <v>856466.76360000006</v>
      </c>
      <c r="E71" s="71">
        <v>218739.17374999999</v>
      </c>
      <c r="F71" s="71">
        <f t="shared" si="0"/>
        <v>25.539715380264173</v>
      </c>
      <c r="G71" s="74">
        <f t="shared" si="1"/>
        <v>637727.58985000011</v>
      </c>
      <c r="J71" s="35"/>
      <c r="K71" s="35"/>
      <c r="L71" s="35"/>
    </row>
    <row r="72" spans="1:12" s="75" customFormat="1" ht="14.25" x14ac:dyDescent="0.2">
      <c r="A72" s="72" t="s">
        <v>164</v>
      </c>
      <c r="B72" s="148" t="s">
        <v>645</v>
      </c>
      <c r="C72" s="148"/>
      <c r="D72" s="73">
        <v>1455309.86626</v>
      </c>
      <c r="E72" s="73">
        <v>820515.86147</v>
      </c>
      <c r="F72" s="73">
        <f t="shared" si="0"/>
        <v>56.380835483417926</v>
      </c>
      <c r="G72" s="74">
        <f t="shared" si="1"/>
        <v>634794.00479000004</v>
      </c>
      <c r="H72" s="74"/>
      <c r="I72" s="74"/>
    </row>
    <row r="73" spans="1:12" x14ac:dyDescent="0.25">
      <c r="A73" s="69" t="s">
        <v>80</v>
      </c>
      <c r="B73" s="149" t="s">
        <v>645</v>
      </c>
      <c r="C73" s="149" t="s">
        <v>50</v>
      </c>
      <c r="D73" s="71">
        <v>86659</v>
      </c>
      <c r="E73" s="71">
        <v>37958.516000000003</v>
      </c>
      <c r="F73" s="71">
        <f t="shared" si="0"/>
        <v>43.802162498990299</v>
      </c>
      <c r="G73" s="74">
        <f t="shared" si="1"/>
        <v>48700.483999999997</v>
      </c>
      <c r="J73" s="35"/>
      <c r="K73" s="35"/>
      <c r="L73" s="35"/>
    </row>
    <row r="74" spans="1:12" x14ac:dyDescent="0.25">
      <c r="A74" s="69" t="s">
        <v>103</v>
      </c>
      <c r="B74" s="149" t="s">
        <v>645</v>
      </c>
      <c r="C74" s="149" t="s">
        <v>62</v>
      </c>
      <c r="D74" s="71">
        <v>710534.62326000002</v>
      </c>
      <c r="E74" s="71">
        <v>351106.93073999998</v>
      </c>
      <c r="F74" s="71">
        <f t="shared" ref="F74:F85" si="2">E74/D74*100</f>
        <v>49.414471757771381</v>
      </c>
      <c r="G74" s="74">
        <f t="shared" ref="G74:G85" si="3">D74-E74</f>
        <v>359427.69252000004</v>
      </c>
      <c r="J74" s="35"/>
      <c r="K74" s="35"/>
      <c r="L74" s="35"/>
    </row>
    <row r="75" spans="1:12" x14ac:dyDescent="0.25">
      <c r="A75" s="69" t="s">
        <v>104</v>
      </c>
      <c r="B75" s="149" t="s">
        <v>645</v>
      </c>
      <c r="C75" s="149" t="s">
        <v>52</v>
      </c>
      <c r="D75" s="71">
        <v>640621.10800000001</v>
      </c>
      <c r="E75" s="71">
        <v>422425.15980999998</v>
      </c>
      <c r="F75" s="71">
        <f t="shared" si="2"/>
        <v>65.939937747102761</v>
      </c>
      <c r="G75" s="74">
        <f t="shared" si="3"/>
        <v>218195.94819000002</v>
      </c>
      <c r="J75" s="35"/>
      <c r="K75" s="35"/>
      <c r="L75" s="35"/>
    </row>
    <row r="76" spans="1:12" x14ac:dyDescent="0.25">
      <c r="A76" s="69" t="s">
        <v>105</v>
      </c>
      <c r="B76" s="149" t="s">
        <v>645</v>
      </c>
      <c r="C76" s="149" t="s">
        <v>65</v>
      </c>
      <c r="D76" s="71">
        <v>17495.134999999998</v>
      </c>
      <c r="E76" s="71">
        <v>9025.2549199999994</v>
      </c>
      <c r="F76" s="71">
        <f t="shared" si="2"/>
        <v>51.587226506111563</v>
      </c>
      <c r="G76" s="74">
        <f t="shared" si="3"/>
        <v>8469.880079999999</v>
      </c>
    </row>
    <row r="77" spans="1:12" s="75" customFormat="1" ht="14.25" x14ac:dyDescent="0.2">
      <c r="A77" s="72" t="s">
        <v>165</v>
      </c>
      <c r="B77" s="148" t="s">
        <v>646</v>
      </c>
      <c r="C77" s="148"/>
      <c r="D77" s="73">
        <v>85219.9</v>
      </c>
      <c r="E77" s="73">
        <v>36781.665590000004</v>
      </c>
      <c r="F77" s="73">
        <f t="shared" si="2"/>
        <v>43.160887996817657</v>
      </c>
      <c r="G77" s="74">
        <f t="shared" si="3"/>
        <v>48438.23440999999</v>
      </c>
      <c r="H77" s="74"/>
      <c r="I77" s="74"/>
      <c r="J77" s="74"/>
      <c r="K77" s="74"/>
      <c r="L77" s="74"/>
    </row>
    <row r="78" spans="1:12" x14ac:dyDescent="0.25">
      <c r="A78" s="69" t="s">
        <v>184</v>
      </c>
      <c r="B78" s="149" t="s">
        <v>646</v>
      </c>
      <c r="C78" s="149" t="s">
        <v>50</v>
      </c>
      <c r="D78" s="71">
        <v>14972</v>
      </c>
      <c r="E78" s="71">
        <v>8062.3111699999999</v>
      </c>
      <c r="F78" s="71">
        <f t="shared" si="2"/>
        <v>53.849259751536202</v>
      </c>
      <c r="G78" s="74">
        <f t="shared" si="3"/>
        <v>6909.6888300000001</v>
      </c>
    </row>
    <row r="79" spans="1:12" x14ac:dyDescent="0.25">
      <c r="A79" s="69" t="s">
        <v>66</v>
      </c>
      <c r="B79" s="149" t="s">
        <v>646</v>
      </c>
      <c r="C79" s="149" t="s">
        <v>62</v>
      </c>
      <c r="D79" s="71">
        <v>70247.899999999994</v>
      </c>
      <c r="E79" s="71">
        <v>28719.354420000003</v>
      </c>
      <c r="F79" s="71">
        <f t="shared" si="2"/>
        <v>40.88286542373509</v>
      </c>
      <c r="G79" s="74">
        <f t="shared" si="3"/>
        <v>41528.545579999991</v>
      </c>
    </row>
    <row r="80" spans="1:12" ht="28.5" x14ac:dyDescent="0.25">
      <c r="A80" s="72" t="s">
        <v>442</v>
      </c>
      <c r="B80" s="148" t="s">
        <v>647</v>
      </c>
      <c r="C80" s="148"/>
      <c r="D80" s="73">
        <v>40140</v>
      </c>
      <c r="E80" s="73">
        <v>40137.043770000004</v>
      </c>
      <c r="F80" s="73">
        <f t="shared" si="2"/>
        <v>99.992635201793732</v>
      </c>
      <c r="G80" s="74">
        <f t="shared" si="3"/>
        <v>2.9562299999961397</v>
      </c>
    </row>
    <row r="81" spans="1:12" s="75" customFormat="1" ht="30" x14ac:dyDescent="0.2">
      <c r="A81" s="69" t="s">
        <v>443</v>
      </c>
      <c r="B81" s="149" t="s">
        <v>647</v>
      </c>
      <c r="C81" s="149" t="s">
        <v>50</v>
      </c>
      <c r="D81" s="71">
        <v>40140</v>
      </c>
      <c r="E81" s="71">
        <v>40137.043770000004</v>
      </c>
      <c r="F81" s="71">
        <f t="shared" si="2"/>
        <v>99.992635201793732</v>
      </c>
      <c r="G81" s="74">
        <f t="shared" si="3"/>
        <v>2.9562299999961397</v>
      </c>
      <c r="H81" s="74"/>
      <c r="I81" s="74"/>
      <c r="J81" s="74"/>
      <c r="K81" s="74"/>
      <c r="L81" s="74"/>
    </row>
    <row r="82" spans="1:12" ht="42.75" x14ac:dyDescent="0.25">
      <c r="A82" s="72" t="s">
        <v>185</v>
      </c>
      <c r="B82" s="148" t="s">
        <v>648</v>
      </c>
      <c r="C82" s="148"/>
      <c r="D82" s="73">
        <v>3131982.9</v>
      </c>
      <c r="E82" s="73">
        <v>1946677.9206099999</v>
      </c>
      <c r="F82" s="73">
        <f t="shared" si="2"/>
        <v>62.154806803383245</v>
      </c>
      <c r="G82" s="74">
        <f t="shared" si="3"/>
        <v>1185304.97939</v>
      </c>
    </row>
    <row r="83" spans="1:12" s="75" customFormat="1" ht="45" x14ac:dyDescent="0.2">
      <c r="A83" s="69" t="s">
        <v>143</v>
      </c>
      <c r="B83" s="149" t="s">
        <v>648</v>
      </c>
      <c r="C83" s="149" t="s">
        <v>50</v>
      </c>
      <c r="D83" s="71">
        <v>2154261.6</v>
      </c>
      <c r="E83" s="71">
        <v>1447039.34</v>
      </c>
      <c r="F83" s="71">
        <f t="shared" si="2"/>
        <v>67.171013028315599</v>
      </c>
      <c r="G83" s="74">
        <f t="shared" si="3"/>
        <v>707222.26</v>
      </c>
      <c r="H83" s="74"/>
      <c r="I83" s="74"/>
      <c r="J83" s="74"/>
      <c r="K83" s="74"/>
      <c r="L83" s="74"/>
    </row>
    <row r="84" spans="1:12" x14ac:dyDescent="0.25">
      <c r="A84" s="69" t="s">
        <v>144</v>
      </c>
      <c r="B84" s="149" t="s">
        <v>648</v>
      </c>
      <c r="C84" s="149" t="s">
        <v>62</v>
      </c>
      <c r="D84" s="71">
        <v>125412</v>
      </c>
      <c r="E84" s="71">
        <v>60016.800000000003</v>
      </c>
      <c r="F84" s="71">
        <f t="shared" si="2"/>
        <v>47.855707587790647</v>
      </c>
      <c r="G84" s="74">
        <f t="shared" si="3"/>
        <v>65395.199999999997</v>
      </c>
    </row>
    <row r="85" spans="1:12" x14ac:dyDescent="0.25">
      <c r="A85" s="69" t="s">
        <v>131</v>
      </c>
      <c r="B85" s="149" t="s">
        <v>648</v>
      </c>
      <c r="C85" s="149" t="s">
        <v>52</v>
      </c>
      <c r="D85" s="71">
        <v>852309.3</v>
      </c>
      <c r="E85" s="71">
        <v>439621.78061000002</v>
      </c>
      <c r="F85" s="71">
        <f t="shared" si="2"/>
        <v>51.580075520705925</v>
      </c>
      <c r="G85" s="74">
        <f t="shared" si="3"/>
        <v>412687.51939000003</v>
      </c>
    </row>
    <row r="86" spans="1:12" x14ac:dyDescent="0.25">
      <c r="D86" s="67"/>
      <c r="E86" s="67"/>
      <c r="F86" s="67"/>
    </row>
    <row r="87" spans="1:12" x14ac:dyDescent="0.25">
      <c r="D87" s="67"/>
      <c r="E87" s="67"/>
      <c r="F87" s="67"/>
    </row>
  </sheetData>
  <autoFilter ref="A8:G85"/>
  <mergeCells count="2">
    <mergeCell ref="A2:F2"/>
    <mergeCell ref="A3:F3"/>
  </mergeCells>
  <pageMargins left="0.70866141732283472" right="0.39370078740157483" top="0.51181102362204722" bottom="0.31496062992125984" header="0.31496062992125984" footer="0.31496062992125984"/>
  <pageSetup paperSize="9" scale="63" fitToHeight="0" orientation="portrait" r:id="rId1"/>
  <headerFooter differentFirst="1" alignWithMargins="0">
    <oddHeader>&amp;R&amp;P</oddHeader>
    <firstHeader>&amp;R&amp;P</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486"/>
  <sheetViews>
    <sheetView view="pageBreakPreview" zoomScaleNormal="100" zoomScaleSheetLayoutView="100" workbookViewId="0">
      <selection activeCell="I1744" sqref="I1744"/>
    </sheetView>
  </sheetViews>
  <sheetFormatPr defaultRowHeight="12.75" x14ac:dyDescent="0.2"/>
  <cols>
    <col min="1" max="1" width="65.42578125" style="21" customWidth="1"/>
    <col min="2" max="2" width="6.140625" style="21" customWidth="1"/>
    <col min="3" max="4" width="5" style="112" customWidth="1"/>
    <col min="5" max="5" width="12.140625" style="120" customWidth="1"/>
    <col min="6" max="6" width="3.85546875" style="21" bestFit="1" customWidth="1"/>
    <col min="7" max="8" width="11.85546875" style="21" customWidth="1"/>
    <col min="9" max="9" width="10.42578125" style="21" customWidth="1"/>
    <col min="10" max="10" width="14" style="22" customWidth="1"/>
    <col min="11" max="11" width="14" style="21" customWidth="1"/>
    <col min="12" max="12" width="11.7109375" style="21" customWidth="1"/>
    <col min="13" max="13" width="10.28515625" style="21" customWidth="1"/>
    <col min="14" max="14" width="11.28515625" style="21" bestFit="1" customWidth="1"/>
    <col min="15" max="16384" width="9.140625" style="21"/>
  </cols>
  <sheetData>
    <row r="1" spans="1:15" s="42" customFormat="1" ht="15" x14ac:dyDescent="0.25">
      <c r="C1" s="105"/>
      <c r="D1" s="105"/>
      <c r="E1" s="113"/>
      <c r="J1" s="102"/>
    </row>
    <row r="2" spans="1:15" s="42" customFormat="1" ht="15" x14ac:dyDescent="0.25">
      <c r="A2" s="244" t="s">
        <v>172</v>
      </c>
      <c r="B2" s="244"/>
      <c r="C2" s="244"/>
      <c r="D2" s="244"/>
      <c r="E2" s="244"/>
      <c r="F2" s="244"/>
      <c r="G2" s="244"/>
      <c r="H2" s="244"/>
      <c r="I2" s="244"/>
      <c r="J2" s="102"/>
    </row>
    <row r="3" spans="1:15" s="42" customFormat="1" ht="15" x14ac:dyDescent="0.25">
      <c r="A3" s="244" t="s">
        <v>1512</v>
      </c>
      <c r="B3" s="244"/>
      <c r="C3" s="244"/>
      <c r="D3" s="244"/>
      <c r="E3" s="244"/>
      <c r="F3" s="244"/>
      <c r="G3" s="244"/>
      <c r="H3" s="244"/>
      <c r="I3" s="244"/>
      <c r="J3" s="102"/>
    </row>
    <row r="4" spans="1:15" s="42" customFormat="1" ht="15" x14ac:dyDescent="0.25">
      <c r="A4" s="36"/>
      <c r="B4" s="36"/>
      <c r="C4" s="106"/>
      <c r="D4" s="106"/>
      <c r="E4" s="114"/>
      <c r="F4" s="36"/>
      <c r="G4" s="36"/>
      <c r="H4" s="36"/>
      <c r="I4" s="36"/>
      <c r="J4" s="102"/>
    </row>
    <row r="5" spans="1:15" s="42" customFormat="1" ht="15" x14ac:dyDescent="0.25">
      <c r="C5" s="105"/>
      <c r="D5" s="105"/>
      <c r="E5" s="113"/>
      <c r="H5" s="245" t="s">
        <v>205</v>
      </c>
      <c r="I5" s="245"/>
      <c r="J5" s="102"/>
    </row>
    <row r="6" spans="1:15" s="44" customFormat="1" ht="42.75" x14ac:dyDescent="0.2">
      <c r="A6" s="45" t="s">
        <v>86</v>
      </c>
      <c r="B6" s="45" t="s">
        <v>44</v>
      </c>
      <c r="C6" s="107" t="s">
        <v>45</v>
      </c>
      <c r="D6" s="107" t="s">
        <v>46</v>
      </c>
      <c r="E6" s="115" t="s">
        <v>47</v>
      </c>
      <c r="F6" s="45" t="s">
        <v>48</v>
      </c>
      <c r="G6" s="45" t="s">
        <v>167</v>
      </c>
      <c r="H6" s="45" t="s">
        <v>186</v>
      </c>
      <c r="I6" s="45" t="s">
        <v>193</v>
      </c>
      <c r="J6" s="151">
        <v>57516187.399999999</v>
      </c>
      <c r="K6" s="151">
        <v>27293937</v>
      </c>
    </row>
    <row r="7" spans="1:15" s="22" customFormat="1" x14ac:dyDescent="0.2">
      <c r="A7" s="77" t="s">
        <v>49</v>
      </c>
      <c r="B7" s="100"/>
      <c r="C7" s="108"/>
      <c r="D7" s="108"/>
      <c r="E7" s="116"/>
      <c r="F7" s="100"/>
      <c r="G7" s="76">
        <f>G9+G57+G77+G109+G130+G179+G204+G231+G301+G407+G423+G439+G464+G482+G574+G655+G692+G933+G1083+G1096+G1210+G1311+G1331+G1396+G1664+G1867+G1891+G1931+G1967+G1996+G2096+G2161+G2327+G2409+G2437</f>
        <v>57516187.400000006</v>
      </c>
      <c r="H7" s="76">
        <f>H9+H57+H77+H109+H130+H179+H204+H231+H301+H407+H423+H439+H464+H482+H574+H655+H692+H933+H1083+H1096+H1210+H1311+H1331+H1396+H1664+H1867+H1891+H1931+H1967+H1996+H2096+H2161+H2327+H2409+H2437</f>
        <v>27293937</v>
      </c>
      <c r="I7" s="76">
        <f>H7/G7*100</f>
        <v>47.454357171108313</v>
      </c>
      <c r="J7" s="76">
        <f>+J6-G7</f>
        <v>0</v>
      </c>
      <c r="K7" s="76">
        <f>+K6-H7</f>
        <v>0</v>
      </c>
      <c r="L7" s="76"/>
      <c r="M7" s="76"/>
      <c r="N7" s="76"/>
      <c r="O7" s="101"/>
    </row>
    <row r="8" spans="1:15" x14ac:dyDescent="0.2">
      <c r="A8" s="46"/>
      <c r="B8" s="46"/>
      <c r="C8" s="109"/>
      <c r="D8" s="109"/>
      <c r="E8" s="117"/>
      <c r="F8" s="46"/>
      <c r="G8" s="46"/>
      <c r="H8" s="46"/>
      <c r="I8" s="46"/>
    </row>
    <row r="9" spans="1:15" s="139" customFormat="1" ht="25.5" x14ac:dyDescent="0.2">
      <c r="A9" s="134" t="s">
        <v>649</v>
      </c>
      <c r="B9" s="135">
        <v>828</v>
      </c>
      <c r="C9" s="136"/>
      <c r="D9" s="136"/>
      <c r="E9" s="137"/>
      <c r="F9" s="135"/>
      <c r="G9" s="138">
        <v>75990.600000000006</v>
      </c>
      <c r="H9" s="138">
        <v>39043.4</v>
      </c>
      <c r="I9" s="138">
        <f>H9/G9*100</f>
        <v>51.379249538758742</v>
      </c>
      <c r="J9" s="147">
        <f>G9-H9</f>
        <v>36947.200000000004</v>
      </c>
    </row>
    <row r="10" spans="1:15" ht="25.5" x14ac:dyDescent="0.2">
      <c r="A10" s="47" t="s">
        <v>157</v>
      </c>
      <c r="B10" s="48">
        <v>828</v>
      </c>
      <c r="C10" s="111">
        <v>3</v>
      </c>
      <c r="D10" s="111"/>
      <c r="E10" s="119"/>
      <c r="F10" s="48"/>
      <c r="G10" s="49">
        <v>300</v>
      </c>
      <c r="H10" s="49">
        <v>10</v>
      </c>
      <c r="I10" s="144">
        <f t="shared" ref="I10:I73" si="0">H10/G10*100</f>
        <v>3.3333333333333335</v>
      </c>
      <c r="J10" s="147">
        <f t="shared" ref="J10:J73" si="1">G10-H10</f>
        <v>290</v>
      </c>
    </row>
    <row r="11" spans="1:15" ht="25.5" x14ac:dyDescent="0.2">
      <c r="A11" s="47" t="s">
        <v>39</v>
      </c>
      <c r="B11" s="48">
        <v>828</v>
      </c>
      <c r="C11" s="111">
        <v>3</v>
      </c>
      <c r="D11" s="111">
        <v>14</v>
      </c>
      <c r="E11" s="119"/>
      <c r="F11" s="48"/>
      <c r="G11" s="49">
        <v>300</v>
      </c>
      <c r="H11" s="49">
        <v>10</v>
      </c>
      <c r="I11" s="144">
        <f t="shared" si="0"/>
        <v>3.3333333333333335</v>
      </c>
      <c r="J11" s="147">
        <f t="shared" si="1"/>
        <v>290</v>
      </c>
    </row>
    <row r="12" spans="1:15" ht="38.25" x14ac:dyDescent="0.2">
      <c r="A12" s="47" t="s">
        <v>942</v>
      </c>
      <c r="B12" s="48">
        <v>828</v>
      </c>
      <c r="C12" s="111">
        <v>3</v>
      </c>
      <c r="D12" s="111">
        <v>14</v>
      </c>
      <c r="E12" s="119">
        <v>200000000</v>
      </c>
      <c r="F12" s="48"/>
      <c r="G12" s="49">
        <v>300</v>
      </c>
      <c r="H12" s="49">
        <v>10</v>
      </c>
      <c r="I12" s="144">
        <f t="shared" si="0"/>
        <v>3.3333333333333335</v>
      </c>
      <c r="J12" s="147">
        <f t="shared" si="1"/>
        <v>290</v>
      </c>
    </row>
    <row r="13" spans="1:15" ht="25.5" x14ac:dyDescent="0.2">
      <c r="A13" s="47" t="s">
        <v>943</v>
      </c>
      <c r="B13" s="48">
        <v>828</v>
      </c>
      <c r="C13" s="111">
        <v>3</v>
      </c>
      <c r="D13" s="111">
        <v>14</v>
      </c>
      <c r="E13" s="119">
        <v>240000000</v>
      </c>
      <c r="F13" s="48"/>
      <c r="G13" s="49">
        <v>300</v>
      </c>
      <c r="H13" s="49">
        <v>10</v>
      </c>
      <c r="I13" s="144">
        <f t="shared" si="0"/>
        <v>3.3333333333333335</v>
      </c>
      <c r="J13" s="147">
        <f t="shared" si="1"/>
        <v>290</v>
      </c>
    </row>
    <row r="14" spans="1:15" ht="25.5" x14ac:dyDescent="0.2">
      <c r="A14" s="47" t="s">
        <v>943</v>
      </c>
      <c r="B14" s="48">
        <v>828</v>
      </c>
      <c r="C14" s="111">
        <v>3</v>
      </c>
      <c r="D14" s="111">
        <v>14</v>
      </c>
      <c r="E14" s="119">
        <v>240100000</v>
      </c>
      <c r="F14" s="48"/>
      <c r="G14" s="49">
        <v>300</v>
      </c>
      <c r="H14" s="49">
        <v>10</v>
      </c>
      <c r="I14" s="144">
        <f t="shared" si="0"/>
        <v>3.3333333333333335</v>
      </c>
      <c r="J14" s="147">
        <f t="shared" si="1"/>
        <v>290</v>
      </c>
      <c r="K14" s="23"/>
      <c r="L14" s="23"/>
    </row>
    <row r="15" spans="1:15" ht="38.25" x14ac:dyDescent="0.2">
      <c r="A15" s="47" t="s">
        <v>650</v>
      </c>
      <c r="B15" s="48">
        <v>828</v>
      </c>
      <c r="C15" s="111">
        <v>3</v>
      </c>
      <c r="D15" s="111">
        <v>14</v>
      </c>
      <c r="E15" s="119">
        <v>240103160</v>
      </c>
      <c r="F15" s="48"/>
      <c r="G15" s="49">
        <v>300</v>
      </c>
      <c r="H15" s="49">
        <v>10</v>
      </c>
      <c r="I15" s="144">
        <f t="shared" si="0"/>
        <v>3.3333333333333335</v>
      </c>
      <c r="J15" s="147">
        <f t="shared" si="1"/>
        <v>290</v>
      </c>
    </row>
    <row r="16" spans="1:15" x14ac:dyDescent="0.2">
      <c r="A16" s="47" t="s">
        <v>228</v>
      </c>
      <c r="B16" s="48">
        <v>828</v>
      </c>
      <c r="C16" s="111">
        <v>3</v>
      </c>
      <c r="D16" s="111">
        <v>14</v>
      </c>
      <c r="E16" s="119">
        <v>240103160</v>
      </c>
      <c r="F16" s="48">
        <v>300</v>
      </c>
      <c r="G16" s="49">
        <v>300</v>
      </c>
      <c r="H16" s="49">
        <v>10</v>
      </c>
      <c r="I16" s="144">
        <f t="shared" si="0"/>
        <v>3.3333333333333335</v>
      </c>
      <c r="J16" s="147">
        <f t="shared" si="1"/>
        <v>290</v>
      </c>
    </row>
    <row r="17" spans="1:10" x14ac:dyDescent="0.2">
      <c r="A17" s="47" t="s">
        <v>158</v>
      </c>
      <c r="B17" s="48">
        <v>828</v>
      </c>
      <c r="C17" s="111">
        <v>4</v>
      </c>
      <c r="D17" s="111"/>
      <c r="E17" s="119"/>
      <c r="F17" s="48"/>
      <c r="G17" s="49">
        <v>21327.3</v>
      </c>
      <c r="H17" s="49">
        <v>10248.6</v>
      </c>
      <c r="I17" s="144">
        <f t="shared" si="0"/>
        <v>48.0539027443699</v>
      </c>
      <c r="J17" s="147">
        <f t="shared" si="1"/>
        <v>11078.699999999999</v>
      </c>
    </row>
    <row r="18" spans="1:10" x14ac:dyDescent="0.2">
      <c r="A18" s="47" t="s">
        <v>83</v>
      </c>
      <c r="B18" s="48">
        <v>828</v>
      </c>
      <c r="C18" s="111">
        <v>4</v>
      </c>
      <c r="D18" s="111">
        <v>5</v>
      </c>
      <c r="E18" s="119"/>
      <c r="F18" s="48"/>
      <c r="G18" s="49">
        <v>21327.3</v>
      </c>
      <c r="H18" s="49">
        <v>10248.6</v>
      </c>
      <c r="I18" s="144">
        <f t="shared" si="0"/>
        <v>48.0539027443699</v>
      </c>
      <c r="J18" s="147">
        <f t="shared" si="1"/>
        <v>11078.699999999999</v>
      </c>
    </row>
    <row r="19" spans="1:10" x14ac:dyDescent="0.2">
      <c r="A19" s="47" t="s">
        <v>230</v>
      </c>
      <c r="B19" s="48">
        <v>828</v>
      </c>
      <c r="C19" s="111">
        <v>4</v>
      </c>
      <c r="D19" s="111">
        <v>5</v>
      </c>
      <c r="E19" s="119">
        <v>8900000000</v>
      </c>
      <c r="F19" s="48"/>
      <c r="G19" s="49">
        <v>5306</v>
      </c>
      <c r="H19" s="49">
        <v>2908</v>
      </c>
      <c r="I19" s="144">
        <f t="shared" si="0"/>
        <v>54.805880135695439</v>
      </c>
      <c r="J19" s="147">
        <f t="shared" si="1"/>
        <v>2398</v>
      </c>
    </row>
    <row r="20" spans="1:10" x14ac:dyDescent="0.2">
      <c r="A20" s="47" t="s">
        <v>230</v>
      </c>
      <c r="B20" s="48">
        <v>828</v>
      </c>
      <c r="C20" s="111">
        <v>4</v>
      </c>
      <c r="D20" s="111">
        <v>5</v>
      </c>
      <c r="E20" s="119">
        <v>8900000110</v>
      </c>
      <c r="F20" s="48"/>
      <c r="G20" s="49">
        <v>4419</v>
      </c>
      <c r="H20" s="49">
        <v>2707.1</v>
      </c>
      <c r="I20" s="144">
        <f t="shared" si="0"/>
        <v>61.260466168816471</v>
      </c>
      <c r="J20" s="147">
        <f t="shared" si="1"/>
        <v>1711.9</v>
      </c>
    </row>
    <row r="21" spans="1:10" ht="38.25" x14ac:dyDescent="0.2">
      <c r="A21" s="47" t="s">
        <v>231</v>
      </c>
      <c r="B21" s="48">
        <v>828</v>
      </c>
      <c r="C21" s="111">
        <v>4</v>
      </c>
      <c r="D21" s="111">
        <v>5</v>
      </c>
      <c r="E21" s="119">
        <v>8900000110</v>
      </c>
      <c r="F21" s="48">
        <v>100</v>
      </c>
      <c r="G21" s="49">
        <v>4419</v>
      </c>
      <c r="H21" s="49">
        <v>2707.1</v>
      </c>
      <c r="I21" s="144">
        <f t="shared" si="0"/>
        <v>61.260466168816471</v>
      </c>
      <c r="J21" s="147">
        <f t="shared" si="1"/>
        <v>1711.9</v>
      </c>
    </row>
    <row r="22" spans="1:10" x14ac:dyDescent="0.2">
      <c r="A22" s="47" t="s">
        <v>230</v>
      </c>
      <c r="B22" s="48">
        <v>828</v>
      </c>
      <c r="C22" s="111">
        <v>4</v>
      </c>
      <c r="D22" s="111">
        <v>5</v>
      </c>
      <c r="E22" s="119">
        <v>8900000190</v>
      </c>
      <c r="F22" s="48"/>
      <c r="G22" s="49">
        <v>690</v>
      </c>
      <c r="H22" s="49">
        <v>110.9</v>
      </c>
      <c r="I22" s="144">
        <f t="shared" si="0"/>
        <v>16.072463768115945</v>
      </c>
      <c r="J22" s="147">
        <f t="shared" si="1"/>
        <v>579.1</v>
      </c>
    </row>
    <row r="23" spans="1:10" ht="38.25" x14ac:dyDescent="0.2">
      <c r="A23" s="47" t="s">
        <v>231</v>
      </c>
      <c r="B23" s="48">
        <v>828</v>
      </c>
      <c r="C23" s="111">
        <v>4</v>
      </c>
      <c r="D23" s="111">
        <v>5</v>
      </c>
      <c r="E23" s="119">
        <v>8900000190</v>
      </c>
      <c r="F23" s="48">
        <v>100</v>
      </c>
      <c r="G23" s="49">
        <v>143</v>
      </c>
      <c r="H23" s="49">
        <v>19.7</v>
      </c>
      <c r="I23" s="144">
        <f t="shared" si="0"/>
        <v>13.776223776223775</v>
      </c>
      <c r="J23" s="147">
        <f t="shared" si="1"/>
        <v>123.3</v>
      </c>
    </row>
    <row r="24" spans="1:10" ht="25.5" x14ac:dyDescent="0.2">
      <c r="A24" s="47" t="s">
        <v>233</v>
      </c>
      <c r="B24" s="48">
        <v>828</v>
      </c>
      <c r="C24" s="111">
        <v>4</v>
      </c>
      <c r="D24" s="111">
        <v>5</v>
      </c>
      <c r="E24" s="119">
        <v>8900000190</v>
      </c>
      <c r="F24" s="48">
        <v>200</v>
      </c>
      <c r="G24" s="49">
        <v>547</v>
      </c>
      <c r="H24" s="49">
        <v>91.2</v>
      </c>
      <c r="I24" s="144">
        <f t="shared" si="0"/>
        <v>16.672760511882998</v>
      </c>
      <c r="J24" s="147">
        <f t="shared" si="1"/>
        <v>455.8</v>
      </c>
    </row>
    <row r="25" spans="1:10" ht="25.5" x14ac:dyDescent="0.2">
      <c r="A25" s="47" t="s">
        <v>806</v>
      </c>
      <c r="B25" s="48">
        <v>828</v>
      </c>
      <c r="C25" s="111">
        <v>4</v>
      </c>
      <c r="D25" s="111">
        <v>5</v>
      </c>
      <c r="E25" s="119">
        <v>8900000870</v>
      </c>
      <c r="F25" s="48"/>
      <c r="G25" s="49">
        <v>107</v>
      </c>
      <c r="H25" s="49">
        <v>0</v>
      </c>
      <c r="I25" s="144">
        <f t="shared" si="0"/>
        <v>0</v>
      </c>
      <c r="J25" s="147">
        <f t="shared" si="1"/>
        <v>107</v>
      </c>
    </row>
    <row r="26" spans="1:10" ht="38.25" x14ac:dyDescent="0.2">
      <c r="A26" s="47" t="s">
        <v>231</v>
      </c>
      <c r="B26" s="48">
        <v>828</v>
      </c>
      <c r="C26" s="111">
        <v>4</v>
      </c>
      <c r="D26" s="111">
        <v>5</v>
      </c>
      <c r="E26" s="119">
        <v>8900000870</v>
      </c>
      <c r="F26" s="48">
        <v>100</v>
      </c>
      <c r="G26" s="49">
        <v>107</v>
      </c>
      <c r="H26" s="49">
        <v>0</v>
      </c>
      <c r="I26" s="144">
        <f t="shared" si="0"/>
        <v>0</v>
      </c>
      <c r="J26" s="147">
        <f t="shared" si="1"/>
        <v>107</v>
      </c>
    </row>
    <row r="27" spans="1:10" ht="25.5" x14ac:dyDescent="0.2">
      <c r="A27" s="47" t="s">
        <v>1463</v>
      </c>
      <c r="B27" s="48">
        <v>828</v>
      </c>
      <c r="C27" s="111">
        <v>4</v>
      </c>
      <c r="D27" s="111">
        <v>5</v>
      </c>
      <c r="E27" s="119">
        <v>8900055490</v>
      </c>
      <c r="F27" s="48"/>
      <c r="G27" s="49">
        <v>90</v>
      </c>
      <c r="H27" s="49">
        <v>90</v>
      </c>
      <c r="I27" s="144">
        <f t="shared" si="0"/>
        <v>100</v>
      </c>
      <c r="J27" s="147">
        <f t="shared" si="1"/>
        <v>0</v>
      </c>
    </row>
    <row r="28" spans="1:10" ht="38.25" x14ac:dyDescent="0.2">
      <c r="A28" s="47" t="s">
        <v>231</v>
      </c>
      <c r="B28" s="48">
        <v>828</v>
      </c>
      <c r="C28" s="111">
        <v>4</v>
      </c>
      <c r="D28" s="111">
        <v>5</v>
      </c>
      <c r="E28" s="119">
        <v>8900055490</v>
      </c>
      <c r="F28" s="48">
        <v>100</v>
      </c>
      <c r="G28" s="49">
        <v>90</v>
      </c>
      <c r="H28" s="49">
        <v>90</v>
      </c>
      <c r="I28" s="144">
        <f t="shared" si="0"/>
        <v>100</v>
      </c>
      <c r="J28" s="147">
        <f t="shared" si="1"/>
        <v>0</v>
      </c>
    </row>
    <row r="29" spans="1:10" ht="25.5" x14ac:dyDescent="0.2">
      <c r="A29" s="47" t="s">
        <v>236</v>
      </c>
      <c r="B29" s="48">
        <v>828</v>
      </c>
      <c r="C29" s="111">
        <v>4</v>
      </c>
      <c r="D29" s="111">
        <v>5</v>
      </c>
      <c r="E29" s="119">
        <v>9900000000</v>
      </c>
      <c r="F29" s="48"/>
      <c r="G29" s="49">
        <v>16021.3</v>
      </c>
      <c r="H29" s="49">
        <v>7340.6</v>
      </c>
      <c r="I29" s="144">
        <f t="shared" si="0"/>
        <v>45.81775511350515</v>
      </c>
      <c r="J29" s="147">
        <f t="shared" si="1"/>
        <v>8680.6999999999989</v>
      </c>
    </row>
    <row r="30" spans="1:10" ht="38.25" x14ac:dyDescent="0.2">
      <c r="A30" s="47" t="s">
        <v>651</v>
      </c>
      <c r="B30" s="48">
        <v>828</v>
      </c>
      <c r="C30" s="111">
        <v>4</v>
      </c>
      <c r="D30" s="111">
        <v>5</v>
      </c>
      <c r="E30" s="119">
        <v>9900059200</v>
      </c>
      <c r="F30" s="48"/>
      <c r="G30" s="49">
        <v>93.8</v>
      </c>
      <c r="H30" s="49">
        <v>0</v>
      </c>
      <c r="I30" s="144">
        <f t="shared" si="0"/>
        <v>0</v>
      </c>
      <c r="J30" s="147">
        <f t="shared" si="1"/>
        <v>93.8</v>
      </c>
    </row>
    <row r="31" spans="1:10" ht="25.5" x14ac:dyDescent="0.2">
      <c r="A31" s="47" t="s">
        <v>233</v>
      </c>
      <c r="B31" s="48">
        <v>828</v>
      </c>
      <c r="C31" s="111">
        <v>4</v>
      </c>
      <c r="D31" s="111">
        <v>5</v>
      </c>
      <c r="E31" s="119">
        <v>9900059200</v>
      </c>
      <c r="F31" s="48">
        <v>200</v>
      </c>
      <c r="G31" s="49">
        <v>93.8</v>
      </c>
      <c r="H31" s="49">
        <v>0</v>
      </c>
      <c r="I31" s="144">
        <f t="shared" si="0"/>
        <v>0</v>
      </c>
      <c r="J31" s="147">
        <f t="shared" si="1"/>
        <v>93.8</v>
      </c>
    </row>
    <row r="32" spans="1:10" ht="25.5" x14ac:dyDescent="0.2">
      <c r="A32" s="47" t="s">
        <v>652</v>
      </c>
      <c r="B32" s="48">
        <v>828</v>
      </c>
      <c r="C32" s="111">
        <v>4</v>
      </c>
      <c r="D32" s="111">
        <v>5</v>
      </c>
      <c r="E32" s="119">
        <v>9900059700</v>
      </c>
      <c r="F32" s="48"/>
      <c r="G32" s="49">
        <v>15927.5</v>
      </c>
      <c r="H32" s="49">
        <v>7340.6</v>
      </c>
      <c r="I32" s="144">
        <f t="shared" si="0"/>
        <v>46.087584366661439</v>
      </c>
      <c r="J32" s="147">
        <f t="shared" si="1"/>
        <v>8586.9</v>
      </c>
    </row>
    <row r="33" spans="1:13" ht="38.25" x14ac:dyDescent="0.2">
      <c r="A33" s="47" t="s">
        <v>231</v>
      </c>
      <c r="B33" s="48">
        <v>828</v>
      </c>
      <c r="C33" s="111">
        <v>4</v>
      </c>
      <c r="D33" s="111">
        <v>5</v>
      </c>
      <c r="E33" s="119">
        <v>9900059700</v>
      </c>
      <c r="F33" s="48">
        <v>100</v>
      </c>
      <c r="G33" s="49">
        <v>15649.4</v>
      </c>
      <c r="H33" s="49">
        <v>7230.6</v>
      </c>
      <c r="I33" s="144">
        <f t="shared" si="0"/>
        <v>46.203688320318989</v>
      </c>
      <c r="J33" s="147">
        <f t="shared" si="1"/>
        <v>8418.7999999999993</v>
      </c>
    </row>
    <row r="34" spans="1:13" ht="25.5" x14ac:dyDescent="0.2">
      <c r="A34" s="47" t="s">
        <v>233</v>
      </c>
      <c r="B34" s="48">
        <v>828</v>
      </c>
      <c r="C34" s="111">
        <v>4</v>
      </c>
      <c r="D34" s="111">
        <v>5</v>
      </c>
      <c r="E34" s="119">
        <v>9900059700</v>
      </c>
      <c r="F34" s="48">
        <v>200</v>
      </c>
      <c r="G34" s="49">
        <v>278.10000000000002</v>
      </c>
      <c r="H34" s="49">
        <v>110</v>
      </c>
      <c r="I34" s="144">
        <f t="shared" si="0"/>
        <v>39.554117224020132</v>
      </c>
      <c r="J34" s="147">
        <f t="shared" si="1"/>
        <v>168.10000000000002</v>
      </c>
    </row>
    <row r="35" spans="1:13" x14ac:dyDescent="0.2">
      <c r="A35" s="47" t="s">
        <v>168</v>
      </c>
      <c r="B35" s="48">
        <v>828</v>
      </c>
      <c r="C35" s="111">
        <v>6</v>
      </c>
      <c r="D35" s="111"/>
      <c r="E35" s="119"/>
      <c r="F35" s="48"/>
      <c r="G35" s="49">
        <v>54363.3</v>
      </c>
      <c r="H35" s="49">
        <v>28784.799999999999</v>
      </c>
      <c r="I35" s="144">
        <f t="shared" si="0"/>
        <v>52.948956373141428</v>
      </c>
      <c r="J35" s="147">
        <f t="shared" si="1"/>
        <v>25578.500000000004</v>
      </c>
    </row>
    <row r="36" spans="1:13" x14ac:dyDescent="0.2">
      <c r="A36" s="47" t="s">
        <v>94</v>
      </c>
      <c r="B36" s="48">
        <v>828</v>
      </c>
      <c r="C36" s="111">
        <v>6</v>
      </c>
      <c r="D36" s="111">
        <v>3</v>
      </c>
      <c r="E36" s="119"/>
      <c r="F36" s="48"/>
      <c r="G36" s="49">
        <v>54363.3</v>
      </c>
      <c r="H36" s="49">
        <v>28784.799999999999</v>
      </c>
      <c r="I36" s="144">
        <f t="shared" si="0"/>
        <v>52.948956373141428</v>
      </c>
      <c r="J36" s="147">
        <f t="shared" si="1"/>
        <v>25578.500000000004</v>
      </c>
    </row>
    <row r="37" spans="1:13" ht="25.5" x14ac:dyDescent="0.2">
      <c r="A37" s="47" t="s">
        <v>944</v>
      </c>
      <c r="B37" s="48">
        <v>828</v>
      </c>
      <c r="C37" s="111">
        <v>6</v>
      </c>
      <c r="D37" s="111">
        <v>3</v>
      </c>
      <c r="E37" s="119">
        <v>600000000</v>
      </c>
      <c r="F37" s="48"/>
      <c r="G37" s="49">
        <v>5936</v>
      </c>
      <c r="H37" s="49">
        <v>3651.2</v>
      </c>
      <c r="I37" s="144">
        <f t="shared" si="0"/>
        <v>61.509433962264147</v>
      </c>
      <c r="J37" s="147">
        <f t="shared" si="1"/>
        <v>2284.8000000000002</v>
      </c>
    </row>
    <row r="38" spans="1:13" ht="38.25" x14ac:dyDescent="0.2">
      <c r="A38" s="47" t="s">
        <v>945</v>
      </c>
      <c r="B38" s="48">
        <v>828</v>
      </c>
      <c r="C38" s="111">
        <v>6</v>
      </c>
      <c r="D38" s="111">
        <v>3</v>
      </c>
      <c r="E38" s="119">
        <v>650000000</v>
      </c>
      <c r="F38" s="48"/>
      <c r="G38" s="49">
        <v>5936</v>
      </c>
      <c r="H38" s="49">
        <v>3651.2</v>
      </c>
      <c r="I38" s="144">
        <f t="shared" si="0"/>
        <v>61.509433962264147</v>
      </c>
      <c r="J38" s="147">
        <f t="shared" si="1"/>
        <v>2284.8000000000002</v>
      </c>
    </row>
    <row r="39" spans="1:13" ht="25.5" x14ac:dyDescent="0.2">
      <c r="A39" s="47" t="s">
        <v>946</v>
      </c>
      <c r="B39" s="48">
        <v>828</v>
      </c>
      <c r="C39" s="111">
        <v>6</v>
      </c>
      <c r="D39" s="111">
        <v>3</v>
      </c>
      <c r="E39" s="119">
        <v>650300000</v>
      </c>
      <c r="F39" s="48"/>
      <c r="G39" s="49">
        <v>5936</v>
      </c>
      <c r="H39" s="49">
        <v>3651.2</v>
      </c>
      <c r="I39" s="144">
        <f t="shared" si="0"/>
        <v>61.509433962264147</v>
      </c>
      <c r="J39" s="147">
        <f t="shared" si="1"/>
        <v>2284.8000000000002</v>
      </c>
    </row>
    <row r="40" spans="1:13" ht="25.5" x14ac:dyDescent="0.2">
      <c r="A40" s="47" t="s">
        <v>947</v>
      </c>
      <c r="B40" s="48">
        <v>828</v>
      </c>
      <c r="C40" s="111">
        <v>6</v>
      </c>
      <c r="D40" s="111">
        <v>3</v>
      </c>
      <c r="E40" s="119">
        <v>650306010</v>
      </c>
      <c r="F40" s="48"/>
      <c r="G40" s="49">
        <v>2923</v>
      </c>
      <c r="H40" s="49">
        <v>2378.1999999999998</v>
      </c>
      <c r="I40" s="144">
        <f t="shared" si="0"/>
        <v>81.361614779336293</v>
      </c>
      <c r="J40" s="147">
        <f t="shared" si="1"/>
        <v>544.80000000000018</v>
      </c>
    </row>
    <row r="41" spans="1:13" ht="25.5" x14ac:dyDescent="0.2">
      <c r="A41" s="47" t="s">
        <v>233</v>
      </c>
      <c r="B41" s="48">
        <v>828</v>
      </c>
      <c r="C41" s="111">
        <v>6</v>
      </c>
      <c r="D41" s="111">
        <v>3</v>
      </c>
      <c r="E41" s="119">
        <v>650306010</v>
      </c>
      <c r="F41" s="48">
        <v>200</v>
      </c>
      <c r="G41" s="49">
        <v>2923</v>
      </c>
      <c r="H41" s="49">
        <v>2378.1999999999998</v>
      </c>
      <c r="I41" s="144">
        <f t="shared" si="0"/>
        <v>81.361614779336293</v>
      </c>
      <c r="J41" s="147">
        <f t="shared" si="1"/>
        <v>544.80000000000018</v>
      </c>
    </row>
    <row r="42" spans="1:13" ht="38.25" x14ac:dyDescent="0.2">
      <c r="A42" s="47" t="s">
        <v>279</v>
      </c>
      <c r="B42" s="48">
        <v>828</v>
      </c>
      <c r="C42" s="111">
        <v>6</v>
      </c>
      <c r="D42" s="111">
        <v>3</v>
      </c>
      <c r="E42" s="119">
        <v>650306020</v>
      </c>
      <c r="F42" s="48"/>
      <c r="G42" s="49">
        <v>366</v>
      </c>
      <c r="H42" s="49">
        <v>0</v>
      </c>
      <c r="I42" s="144">
        <f t="shared" si="0"/>
        <v>0</v>
      </c>
      <c r="J42" s="147">
        <f t="shared" si="1"/>
        <v>366</v>
      </c>
    </row>
    <row r="43" spans="1:13" ht="25.5" x14ac:dyDescent="0.2">
      <c r="A43" s="47" t="s">
        <v>233</v>
      </c>
      <c r="B43" s="48">
        <v>828</v>
      </c>
      <c r="C43" s="111">
        <v>6</v>
      </c>
      <c r="D43" s="111">
        <v>3</v>
      </c>
      <c r="E43" s="119">
        <v>650306020</v>
      </c>
      <c r="F43" s="48">
        <v>200</v>
      </c>
      <c r="G43" s="49">
        <v>366</v>
      </c>
      <c r="H43" s="49">
        <v>0</v>
      </c>
      <c r="I43" s="144">
        <f t="shared" si="0"/>
        <v>0</v>
      </c>
      <c r="J43" s="147">
        <f t="shared" si="1"/>
        <v>366</v>
      </c>
    </row>
    <row r="44" spans="1:13" x14ac:dyDescent="0.2">
      <c r="A44" s="47" t="s">
        <v>948</v>
      </c>
      <c r="B44" s="48">
        <v>828</v>
      </c>
      <c r="C44" s="111">
        <v>6</v>
      </c>
      <c r="D44" s="111">
        <v>3</v>
      </c>
      <c r="E44" s="119">
        <v>650306030</v>
      </c>
      <c r="F44" s="48"/>
      <c r="G44" s="49">
        <v>2647</v>
      </c>
      <c r="H44" s="49">
        <v>1273</v>
      </c>
      <c r="I44" s="144">
        <f t="shared" si="0"/>
        <v>48.092179826218363</v>
      </c>
      <c r="J44" s="147">
        <f t="shared" si="1"/>
        <v>1374</v>
      </c>
    </row>
    <row r="45" spans="1:13" ht="25.5" x14ac:dyDescent="0.2">
      <c r="A45" s="47" t="s">
        <v>233</v>
      </c>
      <c r="B45" s="48">
        <v>828</v>
      </c>
      <c r="C45" s="111">
        <v>6</v>
      </c>
      <c r="D45" s="111">
        <v>3</v>
      </c>
      <c r="E45" s="119">
        <v>650306030</v>
      </c>
      <c r="F45" s="48">
        <v>200</v>
      </c>
      <c r="G45" s="49">
        <v>2647</v>
      </c>
      <c r="H45" s="49">
        <v>1273</v>
      </c>
      <c r="I45" s="144">
        <f t="shared" si="0"/>
        <v>48.092179826218363</v>
      </c>
      <c r="J45" s="147">
        <f t="shared" si="1"/>
        <v>1374</v>
      </c>
    </row>
    <row r="46" spans="1:13" ht="25.5" x14ac:dyDescent="0.2">
      <c r="A46" s="47" t="s">
        <v>280</v>
      </c>
      <c r="B46" s="48">
        <v>828</v>
      </c>
      <c r="C46" s="111">
        <v>6</v>
      </c>
      <c r="D46" s="111">
        <v>3</v>
      </c>
      <c r="E46" s="119">
        <v>7600000000</v>
      </c>
      <c r="F46" s="48"/>
      <c r="G46" s="49">
        <v>23381</v>
      </c>
      <c r="H46" s="49">
        <v>12604.6</v>
      </c>
      <c r="I46" s="144">
        <f t="shared" si="0"/>
        <v>53.909584705530136</v>
      </c>
      <c r="J46" s="147">
        <f t="shared" si="1"/>
        <v>10776.4</v>
      </c>
    </row>
    <row r="47" spans="1:13" ht="38.25" x14ac:dyDescent="0.2">
      <c r="A47" s="47" t="s">
        <v>807</v>
      </c>
      <c r="B47" s="48">
        <v>828</v>
      </c>
      <c r="C47" s="111">
        <v>6</v>
      </c>
      <c r="D47" s="111">
        <v>3</v>
      </c>
      <c r="E47" s="119">
        <v>7600040610</v>
      </c>
      <c r="F47" s="48"/>
      <c r="G47" s="49">
        <v>23231</v>
      </c>
      <c r="H47" s="49">
        <v>12604.6</v>
      </c>
      <c r="I47" s="144">
        <f t="shared" si="0"/>
        <v>54.257672937023806</v>
      </c>
      <c r="J47" s="147">
        <f t="shared" si="1"/>
        <v>10626.4</v>
      </c>
    </row>
    <row r="48" spans="1:13" ht="25.5" x14ac:dyDescent="0.2">
      <c r="A48" s="47" t="s">
        <v>226</v>
      </c>
      <c r="B48" s="48">
        <v>828</v>
      </c>
      <c r="C48" s="111">
        <v>6</v>
      </c>
      <c r="D48" s="111">
        <v>3</v>
      </c>
      <c r="E48" s="119">
        <v>7600040610</v>
      </c>
      <c r="F48" s="48">
        <v>600</v>
      </c>
      <c r="G48" s="49">
        <v>23231</v>
      </c>
      <c r="H48" s="49">
        <v>12604.6</v>
      </c>
      <c r="I48" s="144">
        <f t="shared" si="0"/>
        <v>54.257672937023806</v>
      </c>
      <c r="J48" s="147">
        <f t="shared" si="1"/>
        <v>10626.4</v>
      </c>
      <c r="L48" s="23"/>
      <c r="M48" s="23"/>
    </row>
    <row r="49" spans="1:10" x14ac:dyDescent="0.2">
      <c r="A49" s="47" t="s">
        <v>282</v>
      </c>
      <c r="B49" s="48">
        <v>828</v>
      </c>
      <c r="C49" s="111">
        <v>6</v>
      </c>
      <c r="D49" s="111">
        <v>3</v>
      </c>
      <c r="E49" s="119">
        <v>7600046000</v>
      </c>
      <c r="F49" s="48"/>
      <c r="G49" s="49">
        <v>150</v>
      </c>
      <c r="H49" s="49">
        <v>0</v>
      </c>
      <c r="I49" s="144">
        <f t="shared" si="0"/>
        <v>0</v>
      </c>
      <c r="J49" s="147">
        <f t="shared" si="1"/>
        <v>150</v>
      </c>
    </row>
    <row r="50" spans="1:10" ht="25.5" x14ac:dyDescent="0.2">
      <c r="A50" s="47" t="s">
        <v>226</v>
      </c>
      <c r="B50" s="48">
        <v>828</v>
      </c>
      <c r="C50" s="111">
        <v>6</v>
      </c>
      <c r="D50" s="111">
        <v>3</v>
      </c>
      <c r="E50" s="119">
        <v>7600046000</v>
      </c>
      <c r="F50" s="48">
        <v>600</v>
      </c>
      <c r="G50" s="49">
        <v>150</v>
      </c>
      <c r="H50" s="49">
        <v>0</v>
      </c>
      <c r="I50" s="144">
        <f t="shared" si="0"/>
        <v>0</v>
      </c>
      <c r="J50" s="147">
        <f t="shared" si="1"/>
        <v>150</v>
      </c>
    </row>
    <row r="51" spans="1:10" ht="25.5" x14ac:dyDescent="0.2">
      <c r="A51" s="47" t="s">
        <v>283</v>
      </c>
      <c r="B51" s="48">
        <v>828</v>
      </c>
      <c r="C51" s="111">
        <v>6</v>
      </c>
      <c r="D51" s="111">
        <v>3</v>
      </c>
      <c r="E51" s="119">
        <v>8300000000</v>
      </c>
      <c r="F51" s="48"/>
      <c r="G51" s="49">
        <v>25046.3</v>
      </c>
      <c r="H51" s="49">
        <v>12529</v>
      </c>
      <c r="I51" s="144">
        <f t="shared" si="0"/>
        <v>50.023356743311389</v>
      </c>
      <c r="J51" s="147">
        <f t="shared" si="1"/>
        <v>12517.3</v>
      </c>
    </row>
    <row r="52" spans="1:10" ht="25.5" x14ac:dyDescent="0.2">
      <c r="A52" s="47" t="s">
        <v>284</v>
      </c>
      <c r="B52" s="48">
        <v>828</v>
      </c>
      <c r="C52" s="111">
        <v>6</v>
      </c>
      <c r="D52" s="111">
        <v>3</v>
      </c>
      <c r="E52" s="119">
        <v>8300040620</v>
      </c>
      <c r="F52" s="48"/>
      <c r="G52" s="49">
        <v>25046.3</v>
      </c>
      <c r="H52" s="49">
        <v>12529</v>
      </c>
      <c r="I52" s="144">
        <f t="shared" si="0"/>
        <v>50.023356743311389</v>
      </c>
      <c r="J52" s="147">
        <f t="shared" si="1"/>
        <v>12517.3</v>
      </c>
    </row>
    <row r="53" spans="1:10" ht="38.25" x14ac:dyDescent="0.2">
      <c r="A53" s="47" t="s">
        <v>231</v>
      </c>
      <c r="B53" s="48">
        <v>828</v>
      </c>
      <c r="C53" s="111">
        <v>6</v>
      </c>
      <c r="D53" s="111">
        <v>3</v>
      </c>
      <c r="E53" s="119">
        <v>8300040620</v>
      </c>
      <c r="F53" s="48">
        <v>100</v>
      </c>
      <c r="G53" s="49">
        <v>12213</v>
      </c>
      <c r="H53" s="49">
        <v>7188.7</v>
      </c>
      <c r="I53" s="144">
        <f t="shared" si="0"/>
        <v>58.861049701138136</v>
      </c>
      <c r="J53" s="147">
        <f t="shared" si="1"/>
        <v>5024.3</v>
      </c>
    </row>
    <row r="54" spans="1:10" ht="25.5" x14ac:dyDescent="0.2">
      <c r="A54" s="47" t="s">
        <v>233</v>
      </c>
      <c r="B54" s="48">
        <v>828</v>
      </c>
      <c r="C54" s="111">
        <v>6</v>
      </c>
      <c r="D54" s="111">
        <v>3</v>
      </c>
      <c r="E54" s="119">
        <v>8300040620</v>
      </c>
      <c r="F54" s="48">
        <v>200</v>
      </c>
      <c r="G54" s="49">
        <v>10478.299999999999</v>
      </c>
      <c r="H54" s="49">
        <v>3258.3</v>
      </c>
      <c r="I54" s="144">
        <f t="shared" si="0"/>
        <v>31.095693003636089</v>
      </c>
      <c r="J54" s="147">
        <f t="shared" si="1"/>
        <v>7219.9999999999991</v>
      </c>
    </row>
    <row r="55" spans="1:10" x14ac:dyDescent="0.2">
      <c r="A55" s="47" t="s">
        <v>228</v>
      </c>
      <c r="B55" s="48">
        <v>828</v>
      </c>
      <c r="C55" s="111">
        <v>6</v>
      </c>
      <c r="D55" s="111">
        <v>3</v>
      </c>
      <c r="E55" s="119">
        <v>8300040620</v>
      </c>
      <c r="F55" s="48">
        <v>300</v>
      </c>
      <c r="G55" s="49">
        <v>2000</v>
      </c>
      <c r="H55" s="49">
        <v>2000</v>
      </c>
      <c r="I55" s="144">
        <f t="shared" si="0"/>
        <v>100</v>
      </c>
      <c r="J55" s="147">
        <f t="shared" si="1"/>
        <v>0</v>
      </c>
    </row>
    <row r="56" spans="1:10" x14ac:dyDescent="0.2">
      <c r="A56" s="47" t="s">
        <v>227</v>
      </c>
      <c r="B56" s="48">
        <v>828</v>
      </c>
      <c r="C56" s="111">
        <v>6</v>
      </c>
      <c r="D56" s="111">
        <v>3</v>
      </c>
      <c r="E56" s="119">
        <v>8300040620</v>
      </c>
      <c r="F56" s="48">
        <v>800</v>
      </c>
      <c r="G56" s="49">
        <v>355</v>
      </c>
      <c r="H56" s="49">
        <v>82</v>
      </c>
      <c r="I56" s="144">
        <f t="shared" si="0"/>
        <v>23.098591549295776</v>
      </c>
      <c r="J56" s="147">
        <f t="shared" si="1"/>
        <v>273</v>
      </c>
    </row>
    <row r="57" spans="1:10" s="22" customFormat="1" x14ac:dyDescent="0.2">
      <c r="A57" s="77" t="s">
        <v>232</v>
      </c>
      <c r="B57" s="78">
        <v>829</v>
      </c>
      <c r="C57" s="110"/>
      <c r="D57" s="110"/>
      <c r="E57" s="118"/>
      <c r="F57" s="78"/>
      <c r="G57" s="76">
        <v>12521</v>
      </c>
      <c r="H57" s="76">
        <v>6836.3</v>
      </c>
      <c r="I57" s="138">
        <f t="shared" si="0"/>
        <v>54.59867422729814</v>
      </c>
      <c r="J57" s="147">
        <f>G57-H57</f>
        <v>5684.7</v>
      </c>
    </row>
    <row r="58" spans="1:10" x14ac:dyDescent="0.2">
      <c r="A58" s="47" t="s">
        <v>155</v>
      </c>
      <c r="B58" s="48">
        <v>829</v>
      </c>
      <c r="C58" s="111">
        <v>1</v>
      </c>
      <c r="D58" s="111"/>
      <c r="E58" s="119"/>
      <c r="F58" s="48"/>
      <c r="G58" s="49">
        <v>11800</v>
      </c>
      <c r="H58" s="49">
        <v>6595.9</v>
      </c>
      <c r="I58" s="144">
        <f t="shared" si="0"/>
        <v>55.897457627118641</v>
      </c>
      <c r="J58" s="147">
        <f t="shared" si="1"/>
        <v>5204.1000000000004</v>
      </c>
    </row>
    <row r="59" spans="1:10" x14ac:dyDescent="0.2">
      <c r="A59" s="47" t="s">
        <v>90</v>
      </c>
      <c r="B59" s="48">
        <v>829</v>
      </c>
      <c r="C59" s="111">
        <v>1</v>
      </c>
      <c r="D59" s="111">
        <v>13</v>
      </c>
      <c r="E59" s="119"/>
      <c r="F59" s="48"/>
      <c r="G59" s="49">
        <v>11800</v>
      </c>
      <c r="H59" s="49">
        <v>6595.9</v>
      </c>
      <c r="I59" s="144">
        <f t="shared" si="0"/>
        <v>55.897457627118641</v>
      </c>
      <c r="J59" s="147">
        <f t="shared" si="1"/>
        <v>5204.1000000000004</v>
      </c>
    </row>
    <row r="60" spans="1:10" x14ac:dyDescent="0.2">
      <c r="A60" s="47" t="s">
        <v>230</v>
      </c>
      <c r="B60" s="48">
        <v>829</v>
      </c>
      <c r="C60" s="111">
        <v>1</v>
      </c>
      <c r="D60" s="111">
        <v>13</v>
      </c>
      <c r="E60" s="119">
        <v>8900000000</v>
      </c>
      <c r="F60" s="48"/>
      <c r="G60" s="49">
        <v>11800</v>
      </c>
      <c r="H60" s="49">
        <v>6595.9</v>
      </c>
      <c r="I60" s="144">
        <f t="shared" si="0"/>
        <v>55.897457627118641</v>
      </c>
      <c r="J60" s="147">
        <f t="shared" si="1"/>
        <v>5204.1000000000004</v>
      </c>
    </row>
    <row r="61" spans="1:10" x14ac:dyDescent="0.2">
      <c r="A61" s="47" t="s">
        <v>230</v>
      </c>
      <c r="B61" s="48">
        <v>829</v>
      </c>
      <c r="C61" s="111">
        <v>1</v>
      </c>
      <c r="D61" s="111">
        <v>13</v>
      </c>
      <c r="E61" s="119">
        <v>8900000110</v>
      </c>
      <c r="F61" s="48"/>
      <c r="G61" s="49">
        <v>10773</v>
      </c>
      <c r="H61" s="49">
        <v>6302.9</v>
      </c>
      <c r="I61" s="144">
        <f t="shared" si="0"/>
        <v>58.506451313468858</v>
      </c>
      <c r="J61" s="147">
        <f t="shared" si="1"/>
        <v>4470.1000000000004</v>
      </c>
    </row>
    <row r="62" spans="1:10" ht="38.25" x14ac:dyDescent="0.2">
      <c r="A62" s="47" t="s">
        <v>231</v>
      </c>
      <c r="B62" s="48">
        <v>829</v>
      </c>
      <c r="C62" s="111">
        <v>1</v>
      </c>
      <c r="D62" s="111">
        <v>13</v>
      </c>
      <c r="E62" s="119">
        <v>8900000110</v>
      </c>
      <c r="F62" s="48">
        <v>100</v>
      </c>
      <c r="G62" s="49">
        <v>10773</v>
      </c>
      <c r="H62" s="49">
        <v>6302.9</v>
      </c>
      <c r="I62" s="144">
        <f t="shared" si="0"/>
        <v>58.506451313468858</v>
      </c>
      <c r="J62" s="147">
        <f t="shared" si="1"/>
        <v>4470.1000000000004</v>
      </c>
    </row>
    <row r="63" spans="1:10" x14ac:dyDescent="0.2">
      <c r="A63" s="47" t="s">
        <v>230</v>
      </c>
      <c r="B63" s="48">
        <v>829</v>
      </c>
      <c r="C63" s="111">
        <v>1</v>
      </c>
      <c r="D63" s="111">
        <v>13</v>
      </c>
      <c r="E63" s="119">
        <v>8900000190</v>
      </c>
      <c r="F63" s="48"/>
      <c r="G63" s="49">
        <v>654</v>
      </c>
      <c r="H63" s="49">
        <v>164.2</v>
      </c>
      <c r="I63" s="144">
        <f t="shared" si="0"/>
        <v>25.107033639143729</v>
      </c>
      <c r="J63" s="147">
        <f t="shared" si="1"/>
        <v>489.8</v>
      </c>
    </row>
    <row r="64" spans="1:10" ht="38.25" x14ac:dyDescent="0.2">
      <c r="A64" s="47" t="s">
        <v>231</v>
      </c>
      <c r="B64" s="48">
        <v>829</v>
      </c>
      <c r="C64" s="111">
        <v>1</v>
      </c>
      <c r="D64" s="111">
        <v>13</v>
      </c>
      <c r="E64" s="119">
        <v>8900000190</v>
      </c>
      <c r="F64" s="48">
        <v>100</v>
      </c>
      <c r="G64" s="49">
        <v>270</v>
      </c>
      <c r="H64" s="49">
        <v>98.5</v>
      </c>
      <c r="I64" s="144">
        <f t="shared" si="0"/>
        <v>36.481481481481481</v>
      </c>
      <c r="J64" s="147">
        <f t="shared" si="1"/>
        <v>171.5</v>
      </c>
    </row>
    <row r="65" spans="1:10" ht="25.5" x14ac:dyDescent="0.2">
      <c r="A65" s="47" t="s">
        <v>233</v>
      </c>
      <c r="B65" s="48">
        <v>829</v>
      </c>
      <c r="C65" s="111">
        <v>1</v>
      </c>
      <c r="D65" s="111">
        <v>13</v>
      </c>
      <c r="E65" s="119">
        <v>8900000190</v>
      </c>
      <c r="F65" s="48">
        <v>200</v>
      </c>
      <c r="G65" s="49">
        <v>384</v>
      </c>
      <c r="H65" s="49">
        <v>65.7</v>
      </c>
      <c r="I65" s="144">
        <f t="shared" si="0"/>
        <v>17.109375</v>
      </c>
      <c r="J65" s="147">
        <f t="shared" si="1"/>
        <v>318.3</v>
      </c>
    </row>
    <row r="66" spans="1:10" ht="25.5" x14ac:dyDescent="0.2">
      <c r="A66" s="47" t="s">
        <v>806</v>
      </c>
      <c r="B66" s="48">
        <v>829</v>
      </c>
      <c r="C66" s="111">
        <v>1</v>
      </c>
      <c r="D66" s="111">
        <v>13</v>
      </c>
      <c r="E66" s="119">
        <v>8900000870</v>
      </c>
      <c r="F66" s="48"/>
      <c r="G66" s="49">
        <v>113</v>
      </c>
      <c r="H66" s="49">
        <v>38.799999999999997</v>
      </c>
      <c r="I66" s="144">
        <f t="shared" si="0"/>
        <v>34.336283185840706</v>
      </c>
      <c r="J66" s="147">
        <f t="shared" si="1"/>
        <v>74.2</v>
      </c>
    </row>
    <row r="67" spans="1:10" ht="38.25" x14ac:dyDescent="0.2">
      <c r="A67" s="47" t="s">
        <v>231</v>
      </c>
      <c r="B67" s="48">
        <v>829</v>
      </c>
      <c r="C67" s="111">
        <v>1</v>
      </c>
      <c r="D67" s="111">
        <v>13</v>
      </c>
      <c r="E67" s="119">
        <v>8900000870</v>
      </c>
      <c r="F67" s="48">
        <v>100</v>
      </c>
      <c r="G67" s="49">
        <v>113</v>
      </c>
      <c r="H67" s="49">
        <v>38.799999999999997</v>
      </c>
      <c r="I67" s="144">
        <f t="shared" si="0"/>
        <v>34.336283185840706</v>
      </c>
      <c r="J67" s="147">
        <f t="shared" si="1"/>
        <v>74.2</v>
      </c>
    </row>
    <row r="68" spans="1:10" ht="25.5" x14ac:dyDescent="0.2">
      <c r="A68" s="47" t="s">
        <v>1463</v>
      </c>
      <c r="B68" s="48">
        <v>829</v>
      </c>
      <c r="C68" s="111">
        <v>1</v>
      </c>
      <c r="D68" s="111">
        <v>13</v>
      </c>
      <c r="E68" s="119">
        <v>8900055490</v>
      </c>
      <c r="F68" s="48"/>
      <c r="G68" s="49">
        <v>260</v>
      </c>
      <c r="H68" s="49">
        <v>90</v>
      </c>
      <c r="I68" s="144">
        <f t="shared" si="0"/>
        <v>34.615384615384613</v>
      </c>
      <c r="J68" s="147">
        <f t="shared" si="1"/>
        <v>170</v>
      </c>
    </row>
    <row r="69" spans="1:10" ht="38.25" x14ac:dyDescent="0.2">
      <c r="A69" s="47" t="s">
        <v>231</v>
      </c>
      <c r="B69" s="48">
        <v>829</v>
      </c>
      <c r="C69" s="111">
        <v>1</v>
      </c>
      <c r="D69" s="111">
        <v>13</v>
      </c>
      <c r="E69" s="119">
        <v>8900055490</v>
      </c>
      <c r="F69" s="48">
        <v>100</v>
      </c>
      <c r="G69" s="49">
        <v>260</v>
      </c>
      <c r="H69" s="49">
        <v>90</v>
      </c>
      <c r="I69" s="144">
        <f t="shared" si="0"/>
        <v>34.615384615384613</v>
      </c>
      <c r="J69" s="147">
        <f t="shared" si="1"/>
        <v>170</v>
      </c>
    </row>
    <row r="70" spans="1:10" x14ac:dyDescent="0.2">
      <c r="A70" s="47" t="s">
        <v>158</v>
      </c>
      <c r="B70" s="48">
        <v>829</v>
      </c>
      <c r="C70" s="111">
        <v>4</v>
      </c>
      <c r="D70" s="111"/>
      <c r="E70" s="119"/>
      <c r="F70" s="48"/>
      <c r="G70" s="49">
        <v>721</v>
      </c>
      <c r="H70" s="49">
        <v>240.4</v>
      </c>
      <c r="I70" s="144">
        <f t="shared" si="0"/>
        <v>33.342579750346744</v>
      </c>
      <c r="J70" s="147">
        <f t="shared" si="1"/>
        <v>480.6</v>
      </c>
    </row>
    <row r="71" spans="1:10" x14ac:dyDescent="0.2">
      <c r="A71" s="47" t="s">
        <v>147</v>
      </c>
      <c r="B71" s="48">
        <v>829</v>
      </c>
      <c r="C71" s="111">
        <v>4</v>
      </c>
      <c r="D71" s="111">
        <v>10</v>
      </c>
      <c r="E71" s="119"/>
      <c r="F71" s="48"/>
      <c r="G71" s="49">
        <v>721</v>
      </c>
      <c r="H71" s="49">
        <v>240.4</v>
      </c>
      <c r="I71" s="144">
        <f t="shared" si="0"/>
        <v>33.342579750346744</v>
      </c>
      <c r="J71" s="147">
        <f t="shared" si="1"/>
        <v>480.6</v>
      </c>
    </row>
    <row r="72" spans="1:10" ht="25.5" x14ac:dyDescent="0.2">
      <c r="A72" s="47" t="s">
        <v>949</v>
      </c>
      <c r="B72" s="48">
        <v>829</v>
      </c>
      <c r="C72" s="111">
        <v>4</v>
      </c>
      <c r="D72" s="111">
        <v>10</v>
      </c>
      <c r="E72" s="119">
        <v>1200000000</v>
      </c>
      <c r="F72" s="48"/>
      <c r="G72" s="49">
        <v>721</v>
      </c>
      <c r="H72" s="49">
        <v>240.4</v>
      </c>
      <c r="I72" s="144">
        <f t="shared" si="0"/>
        <v>33.342579750346744</v>
      </c>
      <c r="J72" s="147">
        <f t="shared" si="1"/>
        <v>480.6</v>
      </c>
    </row>
    <row r="73" spans="1:10" ht="25.5" x14ac:dyDescent="0.2">
      <c r="A73" s="47" t="s">
        <v>950</v>
      </c>
      <c r="B73" s="48">
        <v>829</v>
      </c>
      <c r="C73" s="111">
        <v>4</v>
      </c>
      <c r="D73" s="111">
        <v>10</v>
      </c>
      <c r="E73" s="119">
        <v>1240000000</v>
      </c>
      <c r="F73" s="48"/>
      <c r="G73" s="49">
        <v>721</v>
      </c>
      <c r="H73" s="49">
        <v>240.4</v>
      </c>
      <c r="I73" s="144">
        <f t="shared" si="0"/>
        <v>33.342579750346744</v>
      </c>
      <c r="J73" s="147">
        <f t="shared" si="1"/>
        <v>480.6</v>
      </c>
    </row>
    <row r="74" spans="1:10" x14ac:dyDescent="0.2">
      <c r="A74" s="47" t="s">
        <v>951</v>
      </c>
      <c r="B74" s="48">
        <v>829</v>
      </c>
      <c r="C74" s="111">
        <v>4</v>
      </c>
      <c r="D74" s="111">
        <v>10</v>
      </c>
      <c r="E74" s="119">
        <v>1240100000</v>
      </c>
      <c r="F74" s="48"/>
      <c r="G74" s="49">
        <v>721</v>
      </c>
      <c r="H74" s="49">
        <v>240.4</v>
      </c>
      <c r="I74" s="144">
        <f t="shared" ref="I74:I137" si="2">H74/G74*100</f>
        <v>33.342579750346744</v>
      </c>
      <c r="J74" s="147">
        <f t="shared" ref="J74:J137" si="3">G74-H74</f>
        <v>480.6</v>
      </c>
    </row>
    <row r="75" spans="1:10" ht="25.5" x14ac:dyDescent="0.2">
      <c r="A75" s="47" t="s">
        <v>467</v>
      </c>
      <c r="B75" s="48">
        <v>829</v>
      </c>
      <c r="C75" s="111">
        <v>4</v>
      </c>
      <c r="D75" s="111">
        <v>10</v>
      </c>
      <c r="E75" s="119">
        <v>1240100071</v>
      </c>
      <c r="F75" s="48"/>
      <c r="G75" s="49">
        <v>721</v>
      </c>
      <c r="H75" s="49">
        <v>240.4</v>
      </c>
      <c r="I75" s="144">
        <f t="shared" si="2"/>
        <v>33.342579750346744</v>
      </c>
      <c r="J75" s="147">
        <f t="shared" si="3"/>
        <v>480.6</v>
      </c>
    </row>
    <row r="76" spans="1:10" ht="25.5" x14ac:dyDescent="0.2">
      <c r="A76" s="47" t="s">
        <v>233</v>
      </c>
      <c r="B76" s="48">
        <v>829</v>
      </c>
      <c r="C76" s="111">
        <v>4</v>
      </c>
      <c r="D76" s="111">
        <v>10</v>
      </c>
      <c r="E76" s="119">
        <v>1240100071</v>
      </c>
      <c r="F76" s="48">
        <v>200</v>
      </c>
      <c r="G76" s="49">
        <v>721</v>
      </c>
      <c r="H76" s="49">
        <v>240.4</v>
      </c>
      <c r="I76" s="144">
        <f t="shared" si="2"/>
        <v>33.342579750346744</v>
      </c>
      <c r="J76" s="147">
        <f t="shared" si="3"/>
        <v>480.6</v>
      </c>
    </row>
    <row r="77" spans="1:10" s="22" customFormat="1" ht="25.5" x14ac:dyDescent="0.2">
      <c r="A77" s="77" t="s">
        <v>234</v>
      </c>
      <c r="B77" s="78">
        <v>862</v>
      </c>
      <c r="C77" s="110"/>
      <c r="D77" s="110"/>
      <c r="E77" s="118"/>
      <c r="F77" s="78"/>
      <c r="G77" s="76">
        <v>26089.4</v>
      </c>
      <c r="H77" s="76">
        <v>12458.4</v>
      </c>
      <c r="I77" s="138">
        <f t="shared" si="2"/>
        <v>47.752727161222566</v>
      </c>
      <c r="J77" s="147">
        <f t="shared" si="3"/>
        <v>13631.000000000002</v>
      </c>
    </row>
    <row r="78" spans="1:10" x14ac:dyDescent="0.2">
      <c r="A78" s="47" t="s">
        <v>155</v>
      </c>
      <c r="B78" s="48">
        <v>862</v>
      </c>
      <c r="C78" s="111">
        <v>1</v>
      </c>
      <c r="D78" s="111"/>
      <c r="E78" s="119"/>
      <c r="F78" s="48"/>
      <c r="G78" s="49">
        <v>12038</v>
      </c>
      <c r="H78" s="49">
        <v>6057.3</v>
      </c>
      <c r="I78" s="144">
        <f t="shared" si="2"/>
        <v>50.318159162651611</v>
      </c>
      <c r="J78" s="147">
        <f t="shared" si="3"/>
        <v>5980.7</v>
      </c>
    </row>
    <row r="79" spans="1:10" x14ac:dyDescent="0.2">
      <c r="A79" s="47" t="s">
        <v>90</v>
      </c>
      <c r="B79" s="48">
        <v>862</v>
      </c>
      <c r="C79" s="111">
        <v>1</v>
      </c>
      <c r="D79" s="111">
        <v>13</v>
      </c>
      <c r="E79" s="119"/>
      <c r="F79" s="48"/>
      <c r="G79" s="49">
        <v>12038</v>
      </c>
      <c r="H79" s="49">
        <v>6057.3</v>
      </c>
      <c r="I79" s="144">
        <f t="shared" si="2"/>
        <v>50.318159162651611</v>
      </c>
      <c r="J79" s="147">
        <f t="shared" si="3"/>
        <v>5980.7</v>
      </c>
    </row>
    <row r="80" spans="1:10" x14ac:dyDescent="0.2">
      <c r="A80" s="47" t="s">
        <v>230</v>
      </c>
      <c r="B80" s="48">
        <v>862</v>
      </c>
      <c r="C80" s="111">
        <v>1</v>
      </c>
      <c r="D80" s="111">
        <v>13</v>
      </c>
      <c r="E80" s="119">
        <v>8900000000</v>
      </c>
      <c r="F80" s="48"/>
      <c r="G80" s="49">
        <v>12038</v>
      </c>
      <c r="H80" s="49">
        <v>6057.3</v>
      </c>
      <c r="I80" s="144">
        <f t="shared" si="2"/>
        <v>50.318159162651611</v>
      </c>
      <c r="J80" s="147">
        <f t="shared" si="3"/>
        <v>5980.7</v>
      </c>
    </row>
    <row r="81" spans="1:10" x14ac:dyDescent="0.2">
      <c r="A81" s="47" t="s">
        <v>230</v>
      </c>
      <c r="B81" s="48">
        <v>862</v>
      </c>
      <c r="C81" s="111">
        <v>1</v>
      </c>
      <c r="D81" s="111">
        <v>13</v>
      </c>
      <c r="E81" s="119">
        <v>8900000110</v>
      </c>
      <c r="F81" s="48"/>
      <c r="G81" s="49">
        <v>10705</v>
      </c>
      <c r="H81" s="49">
        <v>5879.9</v>
      </c>
      <c r="I81" s="144">
        <f t="shared" si="2"/>
        <v>54.926669780476409</v>
      </c>
      <c r="J81" s="147">
        <f t="shared" si="3"/>
        <v>4825.1000000000004</v>
      </c>
    </row>
    <row r="82" spans="1:10" ht="38.25" x14ac:dyDescent="0.2">
      <c r="A82" s="47" t="s">
        <v>231</v>
      </c>
      <c r="B82" s="48">
        <v>862</v>
      </c>
      <c r="C82" s="111">
        <v>1</v>
      </c>
      <c r="D82" s="111">
        <v>13</v>
      </c>
      <c r="E82" s="119">
        <v>8900000110</v>
      </c>
      <c r="F82" s="48">
        <v>100</v>
      </c>
      <c r="G82" s="49">
        <v>10705</v>
      </c>
      <c r="H82" s="49">
        <v>5879.9</v>
      </c>
      <c r="I82" s="144">
        <f t="shared" si="2"/>
        <v>54.926669780476409</v>
      </c>
      <c r="J82" s="147">
        <f t="shared" si="3"/>
        <v>4825.1000000000004</v>
      </c>
    </row>
    <row r="83" spans="1:10" x14ac:dyDescent="0.2">
      <c r="A83" s="47" t="s">
        <v>230</v>
      </c>
      <c r="B83" s="48">
        <v>862</v>
      </c>
      <c r="C83" s="111">
        <v>1</v>
      </c>
      <c r="D83" s="111">
        <v>13</v>
      </c>
      <c r="E83" s="119">
        <v>8900000190</v>
      </c>
      <c r="F83" s="48"/>
      <c r="G83" s="49">
        <v>830</v>
      </c>
      <c r="H83" s="49">
        <v>58</v>
      </c>
      <c r="I83" s="144">
        <f t="shared" si="2"/>
        <v>6.9879518072289164</v>
      </c>
      <c r="J83" s="147">
        <f t="shared" si="3"/>
        <v>772</v>
      </c>
    </row>
    <row r="84" spans="1:10" ht="38.25" x14ac:dyDescent="0.2">
      <c r="A84" s="47" t="s">
        <v>231</v>
      </c>
      <c r="B84" s="48">
        <v>862</v>
      </c>
      <c r="C84" s="111">
        <v>1</v>
      </c>
      <c r="D84" s="111">
        <v>13</v>
      </c>
      <c r="E84" s="119">
        <v>8900000190</v>
      </c>
      <c r="F84" s="48">
        <v>100</v>
      </c>
      <c r="G84" s="49">
        <v>270</v>
      </c>
      <c r="H84" s="49">
        <v>9.4</v>
      </c>
      <c r="I84" s="144">
        <f t="shared" si="2"/>
        <v>3.4814814814814818</v>
      </c>
      <c r="J84" s="147">
        <f t="shared" si="3"/>
        <v>260.60000000000002</v>
      </c>
    </row>
    <row r="85" spans="1:10" ht="25.5" x14ac:dyDescent="0.2">
      <c r="A85" s="47" t="s">
        <v>233</v>
      </c>
      <c r="B85" s="48">
        <v>862</v>
      </c>
      <c r="C85" s="111">
        <v>1</v>
      </c>
      <c r="D85" s="111">
        <v>13</v>
      </c>
      <c r="E85" s="119">
        <v>8900000190</v>
      </c>
      <c r="F85" s="48">
        <v>200</v>
      </c>
      <c r="G85" s="49">
        <v>560</v>
      </c>
      <c r="H85" s="49">
        <v>48.6</v>
      </c>
      <c r="I85" s="144">
        <f t="shared" si="2"/>
        <v>8.6785714285714288</v>
      </c>
      <c r="J85" s="147">
        <f t="shared" si="3"/>
        <v>511.4</v>
      </c>
    </row>
    <row r="86" spans="1:10" ht="25.5" x14ac:dyDescent="0.2">
      <c r="A86" s="47" t="s">
        <v>806</v>
      </c>
      <c r="B86" s="48">
        <v>862</v>
      </c>
      <c r="C86" s="111">
        <v>1</v>
      </c>
      <c r="D86" s="111">
        <v>13</v>
      </c>
      <c r="E86" s="119">
        <v>8900000870</v>
      </c>
      <c r="F86" s="48"/>
      <c r="G86" s="49">
        <v>113</v>
      </c>
      <c r="H86" s="49">
        <v>50.3</v>
      </c>
      <c r="I86" s="144">
        <f t="shared" si="2"/>
        <v>44.513274336283182</v>
      </c>
      <c r="J86" s="147">
        <f t="shared" si="3"/>
        <v>62.7</v>
      </c>
    </row>
    <row r="87" spans="1:10" ht="38.25" x14ac:dyDescent="0.2">
      <c r="A87" s="47" t="s">
        <v>231</v>
      </c>
      <c r="B87" s="48">
        <v>862</v>
      </c>
      <c r="C87" s="111">
        <v>1</v>
      </c>
      <c r="D87" s="111">
        <v>13</v>
      </c>
      <c r="E87" s="119">
        <v>8900000870</v>
      </c>
      <c r="F87" s="48">
        <v>100</v>
      </c>
      <c r="G87" s="49">
        <v>113</v>
      </c>
      <c r="H87" s="49">
        <v>50.3</v>
      </c>
      <c r="I87" s="144">
        <f t="shared" si="2"/>
        <v>44.513274336283182</v>
      </c>
      <c r="J87" s="147">
        <f t="shared" si="3"/>
        <v>62.7</v>
      </c>
    </row>
    <row r="88" spans="1:10" ht="25.5" x14ac:dyDescent="0.2">
      <c r="A88" s="47" t="s">
        <v>1463</v>
      </c>
      <c r="B88" s="48">
        <v>862</v>
      </c>
      <c r="C88" s="111">
        <v>1</v>
      </c>
      <c r="D88" s="111">
        <v>13</v>
      </c>
      <c r="E88" s="119">
        <v>8900055490</v>
      </c>
      <c r="F88" s="48"/>
      <c r="G88" s="49">
        <v>390</v>
      </c>
      <c r="H88" s="146">
        <v>69.099999999999994</v>
      </c>
      <c r="I88" s="144">
        <f t="shared" si="2"/>
        <v>17.717948717948715</v>
      </c>
      <c r="J88" s="147">
        <f t="shared" si="3"/>
        <v>320.89999999999998</v>
      </c>
    </row>
    <row r="89" spans="1:10" ht="38.25" x14ac:dyDescent="0.2">
      <c r="A89" s="47" t="s">
        <v>231</v>
      </c>
      <c r="B89" s="48">
        <v>862</v>
      </c>
      <c r="C89" s="111">
        <v>1</v>
      </c>
      <c r="D89" s="111">
        <v>13</v>
      </c>
      <c r="E89" s="119">
        <v>8900055490</v>
      </c>
      <c r="F89" s="48">
        <v>100</v>
      </c>
      <c r="G89" s="49">
        <v>390</v>
      </c>
      <c r="H89" s="49">
        <v>69.099999999999994</v>
      </c>
      <c r="I89" s="144">
        <f t="shared" si="2"/>
        <v>17.717948717948715</v>
      </c>
      <c r="J89" s="147">
        <f t="shared" si="3"/>
        <v>320.89999999999998</v>
      </c>
    </row>
    <row r="90" spans="1:10" x14ac:dyDescent="0.2">
      <c r="A90" s="47" t="s">
        <v>158</v>
      </c>
      <c r="B90" s="48">
        <v>862</v>
      </c>
      <c r="C90" s="111">
        <v>4</v>
      </c>
      <c r="D90" s="111"/>
      <c r="E90" s="119"/>
      <c r="F90" s="48"/>
      <c r="G90" s="49">
        <v>558</v>
      </c>
      <c r="H90" s="49">
        <v>184.9</v>
      </c>
      <c r="I90" s="144">
        <f t="shared" si="2"/>
        <v>33.136200716845885</v>
      </c>
      <c r="J90" s="147">
        <f t="shared" si="3"/>
        <v>373.1</v>
      </c>
    </row>
    <row r="91" spans="1:10" x14ac:dyDescent="0.2">
      <c r="A91" s="47" t="s">
        <v>147</v>
      </c>
      <c r="B91" s="48">
        <v>862</v>
      </c>
      <c r="C91" s="111">
        <v>4</v>
      </c>
      <c r="D91" s="111">
        <v>10</v>
      </c>
      <c r="E91" s="119"/>
      <c r="F91" s="48"/>
      <c r="G91" s="49">
        <v>558</v>
      </c>
      <c r="H91" s="49">
        <v>184.9</v>
      </c>
      <c r="I91" s="144">
        <f t="shared" si="2"/>
        <v>33.136200716845885</v>
      </c>
      <c r="J91" s="147">
        <f t="shared" si="3"/>
        <v>373.1</v>
      </c>
    </row>
    <row r="92" spans="1:10" ht="25.5" x14ac:dyDescent="0.2">
      <c r="A92" s="47" t="s">
        <v>949</v>
      </c>
      <c r="B92" s="48">
        <v>862</v>
      </c>
      <c r="C92" s="111">
        <v>4</v>
      </c>
      <c r="D92" s="111">
        <v>10</v>
      </c>
      <c r="E92" s="119">
        <v>1200000000</v>
      </c>
      <c r="F92" s="48"/>
      <c r="G92" s="49">
        <v>558</v>
      </c>
      <c r="H92" s="49">
        <v>184.9</v>
      </c>
      <c r="I92" s="144">
        <f t="shared" si="2"/>
        <v>33.136200716845885</v>
      </c>
      <c r="J92" s="147">
        <f t="shared" si="3"/>
        <v>373.1</v>
      </c>
    </row>
    <row r="93" spans="1:10" ht="25.5" x14ac:dyDescent="0.2">
      <c r="A93" s="47" t="s">
        <v>950</v>
      </c>
      <c r="B93" s="48">
        <v>862</v>
      </c>
      <c r="C93" s="111">
        <v>4</v>
      </c>
      <c r="D93" s="111">
        <v>10</v>
      </c>
      <c r="E93" s="119">
        <v>1240000000</v>
      </c>
      <c r="F93" s="48"/>
      <c r="G93" s="49">
        <v>558</v>
      </c>
      <c r="H93" s="49">
        <v>184.9</v>
      </c>
      <c r="I93" s="144">
        <f t="shared" si="2"/>
        <v>33.136200716845885</v>
      </c>
      <c r="J93" s="147">
        <f t="shared" si="3"/>
        <v>373.1</v>
      </c>
    </row>
    <row r="94" spans="1:10" s="145" customFormat="1" x14ac:dyDescent="0.2">
      <c r="A94" s="140" t="s">
        <v>951</v>
      </c>
      <c r="B94" s="141">
        <v>862</v>
      </c>
      <c r="C94" s="142">
        <v>4</v>
      </c>
      <c r="D94" s="142">
        <v>10</v>
      </c>
      <c r="E94" s="143">
        <v>1240100000</v>
      </c>
      <c r="F94" s="141"/>
      <c r="G94" s="144">
        <v>558</v>
      </c>
      <c r="H94" s="144">
        <v>184.9</v>
      </c>
      <c r="I94" s="144">
        <f t="shared" si="2"/>
        <v>33.136200716845885</v>
      </c>
      <c r="J94" s="147">
        <f t="shared" si="3"/>
        <v>373.1</v>
      </c>
    </row>
    <row r="95" spans="1:10" s="145" customFormat="1" ht="25.5" x14ac:dyDescent="0.2">
      <c r="A95" s="140" t="s">
        <v>467</v>
      </c>
      <c r="B95" s="141">
        <v>862</v>
      </c>
      <c r="C95" s="142">
        <v>4</v>
      </c>
      <c r="D95" s="142">
        <v>10</v>
      </c>
      <c r="E95" s="143">
        <v>1240100071</v>
      </c>
      <c r="F95" s="141"/>
      <c r="G95" s="144">
        <v>558</v>
      </c>
      <c r="H95" s="144">
        <v>184.9</v>
      </c>
      <c r="I95" s="144">
        <f t="shared" si="2"/>
        <v>33.136200716845885</v>
      </c>
      <c r="J95" s="147">
        <f t="shared" si="3"/>
        <v>373.1</v>
      </c>
    </row>
    <row r="96" spans="1:10" s="145" customFormat="1" ht="25.5" x14ac:dyDescent="0.2">
      <c r="A96" s="140" t="s">
        <v>233</v>
      </c>
      <c r="B96" s="141">
        <v>862</v>
      </c>
      <c r="C96" s="142">
        <v>4</v>
      </c>
      <c r="D96" s="142">
        <v>10</v>
      </c>
      <c r="E96" s="143">
        <v>1240100071</v>
      </c>
      <c r="F96" s="141">
        <v>200</v>
      </c>
      <c r="G96" s="144">
        <v>558</v>
      </c>
      <c r="H96" s="144">
        <v>184.9</v>
      </c>
      <c r="I96" s="144">
        <f t="shared" si="2"/>
        <v>33.136200716845885</v>
      </c>
      <c r="J96" s="147">
        <f t="shared" si="3"/>
        <v>373.1</v>
      </c>
    </row>
    <row r="97" spans="1:10" s="145" customFormat="1" x14ac:dyDescent="0.2">
      <c r="A97" s="140" t="s">
        <v>169</v>
      </c>
      <c r="B97" s="141">
        <v>862</v>
      </c>
      <c r="C97" s="142">
        <v>8</v>
      </c>
      <c r="D97" s="142"/>
      <c r="E97" s="143"/>
      <c r="F97" s="141"/>
      <c r="G97" s="144">
        <v>13493.4</v>
      </c>
      <c r="H97" s="144">
        <v>6216.2</v>
      </c>
      <c r="I97" s="144">
        <f t="shared" si="2"/>
        <v>46.068448278417598</v>
      </c>
      <c r="J97" s="147">
        <f t="shared" si="3"/>
        <v>7277.2</v>
      </c>
    </row>
    <row r="98" spans="1:10" x14ac:dyDescent="0.2">
      <c r="A98" s="47" t="s">
        <v>137</v>
      </c>
      <c r="B98" s="48">
        <v>862</v>
      </c>
      <c r="C98" s="111">
        <v>8</v>
      </c>
      <c r="D98" s="111">
        <v>1</v>
      </c>
      <c r="E98" s="119"/>
      <c r="F98" s="48"/>
      <c r="G98" s="49">
        <v>4966</v>
      </c>
      <c r="H98" s="49">
        <v>2191.5</v>
      </c>
      <c r="I98" s="144">
        <f t="shared" si="2"/>
        <v>44.13008457511075</v>
      </c>
      <c r="J98" s="147">
        <f t="shared" si="3"/>
        <v>2774.5</v>
      </c>
    </row>
    <row r="99" spans="1:10" ht="25.5" x14ac:dyDescent="0.2">
      <c r="A99" s="47" t="s">
        <v>236</v>
      </c>
      <c r="B99" s="48">
        <v>862</v>
      </c>
      <c r="C99" s="111">
        <v>8</v>
      </c>
      <c r="D99" s="111">
        <v>1</v>
      </c>
      <c r="E99" s="119">
        <v>9900000000</v>
      </c>
      <c r="F99" s="48"/>
      <c r="G99" s="49">
        <v>4966</v>
      </c>
      <c r="H99" s="49">
        <v>2191.5</v>
      </c>
      <c r="I99" s="144">
        <f t="shared" si="2"/>
        <v>44.13008457511075</v>
      </c>
      <c r="J99" s="147">
        <f t="shared" si="3"/>
        <v>2774.5</v>
      </c>
    </row>
    <row r="100" spans="1:10" ht="25.5" x14ac:dyDescent="0.2">
      <c r="A100" s="47" t="s">
        <v>468</v>
      </c>
      <c r="B100" s="48">
        <v>862</v>
      </c>
      <c r="C100" s="111">
        <v>8</v>
      </c>
      <c r="D100" s="111">
        <v>1</v>
      </c>
      <c r="E100" s="119">
        <v>9900044000</v>
      </c>
      <c r="F100" s="48"/>
      <c r="G100" s="49">
        <v>4966</v>
      </c>
      <c r="H100" s="49">
        <v>2191.5</v>
      </c>
      <c r="I100" s="144">
        <f t="shared" si="2"/>
        <v>44.13008457511075</v>
      </c>
      <c r="J100" s="147">
        <f t="shared" si="3"/>
        <v>2774.5</v>
      </c>
    </row>
    <row r="101" spans="1:10" ht="38.25" x14ac:dyDescent="0.2">
      <c r="A101" s="47" t="s">
        <v>231</v>
      </c>
      <c r="B101" s="48">
        <v>862</v>
      </c>
      <c r="C101" s="111">
        <v>8</v>
      </c>
      <c r="D101" s="111">
        <v>1</v>
      </c>
      <c r="E101" s="119">
        <v>9900044000</v>
      </c>
      <c r="F101" s="48">
        <v>100</v>
      </c>
      <c r="G101" s="49">
        <v>4471</v>
      </c>
      <c r="H101" s="49">
        <v>2014.7</v>
      </c>
      <c r="I101" s="144">
        <f t="shared" si="2"/>
        <v>45.061507492730932</v>
      </c>
      <c r="J101" s="147">
        <f t="shared" si="3"/>
        <v>2456.3000000000002</v>
      </c>
    </row>
    <row r="102" spans="1:10" ht="25.5" x14ac:dyDescent="0.2">
      <c r="A102" s="47" t="s">
        <v>233</v>
      </c>
      <c r="B102" s="48">
        <v>862</v>
      </c>
      <c r="C102" s="111">
        <v>8</v>
      </c>
      <c r="D102" s="111">
        <v>1</v>
      </c>
      <c r="E102" s="119">
        <v>9900044000</v>
      </c>
      <c r="F102" s="48">
        <v>200</v>
      </c>
      <c r="G102" s="49">
        <v>491</v>
      </c>
      <c r="H102" s="49">
        <v>172.8</v>
      </c>
      <c r="I102" s="144">
        <f t="shared" si="2"/>
        <v>35.193482688391043</v>
      </c>
      <c r="J102" s="147">
        <f t="shared" si="3"/>
        <v>318.2</v>
      </c>
    </row>
    <row r="103" spans="1:10" x14ac:dyDescent="0.2">
      <c r="A103" s="47" t="s">
        <v>227</v>
      </c>
      <c r="B103" s="48">
        <v>862</v>
      </c>
      <c r="C103" s="111">
        <v>8</v>
      </c>
      <c r="D103" s="111">
        <v>1</v>
      </c>
      <c r="E103" s="119">
        <v>9900044000</v>
      </c>
      <c r="F103" s="48">
        <v>800</v>
      </c>
      <c r="G103" s="49">
        <v>4</v>
      </c>
      <c r="H103" s="49">
        <v>4</v>
      </c>
      <c r="I103" s="144">
        <f t="shared" si="2"/>
        <v>100</v>
      </c>
      <c r="J103" s="147">
        <f t="shared" si="3"/>
        <v>0</v>
      </c>
    </row>
    <row r="104" spans="1:10" x14ac:dyDescent="0.2">
      <c r="A104" s="47" t="s">
        <v>128</v>
      </c>
      <c r="B104" s="48">
        <v>862</v>
      </c>
      <c r="C104" s="111">
        <v>8</v>
      </c>
      <c r="D104" s="111">
        <v>4</v>
      </c>
      <c r="E104" s="119"/>
      <c r="F104" s="48"/>
      <c r="G104" s="49">
        <v>8527.4</v>
      </c>
      <c r="H104" s="49">
        <v>4024.7</v>
      </c>
      <c r="I104" s="144">
        <f t="shared" si="2"/>
        <v>47.197269976780731</v>
      </c>
      <c r="J104" s="147">
        <f t="shared" si="3"/>
        <v>4502.7</v>
      </c>
    </row>
    <row r="105" spans="1:10" ht="25.5" x14ac:dyDescent="0.2">
      <c r="A105" s="47" t="s">
        <v>236</v>
      </c>
      <c r="B105" s="48">
        <v>862</v>
      </c>
      <c r="C105" s="111">
        <v>8</v>
      </c>
      <c r="D105" s="111">
        <v>4</v>
      </c>
      <c r="E105" s="119">
        <v>9900000000</v>
      </c>
      <c r="F105" s="48"/>
      <c r="G105" s="49">
        <v>8527.4</v>
      </c>
      <c r="H105" s="146">
        <v>4024.7</v>
      </c>
      <c r="I105" s="144">
        <f t="shared" si="2"/>
        <v>47.197269976780731</v>
      </c>
      <c r="J105" s="147">
        <f t="shared" si="3"/>
        <v>4502.7</v>
      </c>
    </row>
    <row r="106" spans="1:10" ht="25.5" x14ac:dyDescent="0.2">
      <c r="A106" s="47" t="s">
        <v>653</v>
      </c>
      <c r="B106" s="48">
        <v>862</v>
      </c>
      <c r="C106" s="111">
        <v>8</v>
      </c>
      <c r="D106" s="111">
        <v>4</v>
      </c>
      <c r="E106" s="119">
        <v>9900059500</v>
      </c>
      <c r="F106" s="48"/>
      <c r="G106" s="49">
        <v>8527.4</v>
      </c>
      <c r="H106" s="49">
        <v>4024.7</v>
      </c>
      <c r="I106" s="144">
        <f t="shared" si="2"/>
        <v>47.197269976780731</v>
      </c>
      <c r="J106" s="147">
        <f t="shared" si="3"/>
        <v>4502.7</v>
      </c>
    </row>
    <row r="107" spans="1:10" ht="38.25" x14ac:dyDescent="0.2">
      <c r="A107" s="47" t="s">
        <v>231</v>
      </c>
      <c r="B107" s="48">
        <v>862</v>
      </c>
      <c r="C107" s="111">
        <v>8</v>
      </c>
      <c r="D107" s="111">
        <v>4</v>
      </c>
      <c r="E107" s="119">
        <v>9900059500</v>
      </c>
      <c r="F107" s="48">
        <v>100</v>
      </c>
      <c r="G107" s="49">
        <v>7860.1</v>
      </c>
      <c r="H107" s="49">
        <v>3929.1</v>
      </c>
      <c r="I107" s="144">
        <f t="shared" si="2"/>
        <v>49.98791363977557</v>
      </c>
      <c r="J107" s="147">
        <f t="shared" si="3"/>
        <v>3931.0000000000005</v>
      </c>
    </row>
    <row r="108" spans="1:10" ht="25.5" x14ac:dyDescent="0.2">
      <c r="A108" s="47" t="s">
        <v>233</v>
      </c>
      <c r="B108" s="48">
        <v>862</v>
      </c>
      <c r="C108" s="111">
        <v>8</v>
      </c>
      <c r="D108" s="111">
        <v>4</v>
      </c>
      <c r="E108" s="119">
        <v>9900059500</v>
      </c>
      <c r="F108" s="48">
        <v>200</v>
      </c>
      <c r="G108" s="49">
        <v>667.3</v>
      </c>
      <c r="H108" s="146">
        <v>95.6</v>
      </c>
      <c r="I108" s="144">
        <f t="shared" si="2"/>
        <v>14.326389929566913</v>
      </c>
      <c r="J108" s="147">
        <f t="shared" si="3"/>
        <v>571.69999999999993</v>
      </c>
    </row>
    <row r="109" spans="1:10" s="22" customFormat="1" ht="25.5" x14ac:dyDescent="0.2">
      <c r="A109" s="77" t="s">
        <v>237</v>
      </c>
      <c r="B109" s="78">
        <v>863</v>
      </c>
      <c r="C109" s="110"/>
      <c r="D109" s="110"/>
      <c r="E109" s="118"/>
      <c r="F109" s="78"/>
      <c r="G109" s="76">
        <v>15914</v>
      </c>
      <c r="H109" s="76">
        <v>7940.7</v>
      </c>
      <c r="I109" s="138">
        <f t="shared" si="2"/>
        <v>49.897574462737211</v>
      </c>
      <c r="J109" s="147">
        <f t="shared" si="3"/>
        <v>7973.3</v>
      </c>
    </row>
    <row r="110" spans="1:10" x14ac:dyDescent="0.2">
      <c r="A110" s="47" t="s">
        <v>158</v>
      </c>
      <c r="B110" s="48">
        <v>863</v>
      </c>
      <c r="C110" s="111">
        <v>4</v>
      </c>
      <c r="D110" s="111"/>
      <c r="E110" s="119"/>
      <c r="F110" s="48"/>
      <c r="G110" s="49">
        <v>412</v>
      </c>
      <c r="H110" s="49">
        <v>88.5</v>
      </c>
      <c r="I110" s="144">
        <f t="shared" si="2"/>
        <v>21.480582524271842</v>
      </c>
      <c r="J110" s="147">
        <f t="shared" si="3"/>
        <v>323.5</v>
      </c>
    </row>
    <row r="111" spans="1:10" x14ac:dyDescent="0.2">
      <c r="A111" s="47" t="s">
        <v>147</v>
      </c>
      <c r="B111" s="48">
        <v>863</v>
      </c>
      <c r="C111" s="111">
        <v>4</v>
      </c>
      <c r="D111" s="111">
        <v>10</v>
      </c>
      <c r="E111" s="119"/>
      <c r="F111" s="48"/>
      <c r="G111" s="49">
        <v>412</v>
      </c>
      <c r="H111" s="49">
        <v>88.5</v>
      </c>
      <c r="I111" s="144">
        <f t="shared" si="2"/>
        <v>21.480582524271842</v>
      </c>
      <c r="J111" s="147">
        <f t="shared" si="3"/>
        <v>323.5</v>
      </c>
    </row>
    <row r="112" spans="1:10" ht="25.5" x14ac:dyDescent="0.2">
      <c r="A112" s="47" t="s">
        <v>949</v>
      </c>
      <c r="B112" s="48">
        <v>863</v>
      </c>
      <c r="C112" s="111">
        <v>4</v>
      </c>
      <c r="D112" s="111">
        <v>10</v>
      </c>
      <c r="E112" s="119">
        <v>1200000000</v>
      </c>
      <c r="F112" s="48"/>
      <c r="G112" s="49">
        <v>412</v>
      </c>
      <c r="H112" s="49">
        <v>88.5</v>
      </c>
      <c r="I112" s="144">
        <f t="shared" si="2"/>
        <v>21.480582524271842</v>
      </c>
      <c r="J112" s="147">
        <f t="shared" si="3"/>
        <v>323.5</v>
      </c>
    </row>
    <row r="113" spans="1:10" ht="25.5" x14ac:dyDescent="0.2">
      <c r="A113" s="47" t="s">
        <v>950</v>
      </c>
      <c r="B113" s="48">
        <v>863</v>
      </c>
      <c r="C113" s="111">
        <v>4</v>
      </c>
      <c r="D113" s="111">
        <v>10</v>
      </c>
      <c r="E113" s="119">
        <v>1240000000</v>
      </c>
      <c r="F113" s="48"/>
      <c r="G113" s="49">
        <v>412</v>
      </c>
      <c r="H113" s="49">
        <v>88.5</v>
      </c>
      <c r="I113" s="144">
        <f t="shared" si="2"/>
        <v>21.480582524271842</v>
      </c>
      <c r="J113" s="147">
        <f t="shared" si="3"/>
        <v>323.5</v>
      </c>
    </row>
    <row r="114" spans="1:10" x14ac:dyDescent="0.2">
      <c r="A114" s="47" t="s">
        <v>951</v>
      </c>
      <c r="B114" s="48">
        <v>863</v>
      </c>
      <c r="C114" s="111">
        <v>4</v>
      </c>
      <c r="D114" s="111">
        <v>10</v>
      </c>
      <c r="E114" s="119">
        <v>1240100000</v>
      </c>
      <c r="F114" s="48"/>
      <c r="G114" s="49">
        <v>412</v>
      </c>
      <c r="H114" s="49">
        <v>88.5</v>
      </c>
      <c r="I114" s="144">
        <f t="shared" si="2"/>
        <v>21.480582524271842</v>
      </c>
      <c r="J114" s="147">
        <f t="shared" si="3"/>
        <v>323.5</v>
      </c>
    </row>
    <row r="115" spans="1:10" ht="25.5" x14ac:dyDescent="0.2">
      <c r="A115" s="47" t="s">
        <v>467</v>
      </c>
      <c r="B115" s="48">
        <v>863</v>
      </c>
      <c r="C115" s="111">
        <v>4</v>
      </c>
      <c r="D115" s="111">
        <v>10</v>
      </c>
      <c r="E115" s="119">
        <v>1240100071</v>
      </c>
      <c r="F115" s="48"/>
      <c r="G115" s="49">
        <v>412</v>
      </c>
      <c r="H115" s="49">
        <v>88.5</v>
      </c>
      <c r="I115" s="144">
        <f t="shared" si="2"/>
        <v>21.480582524271842</v>
      </c>
      <c r="J115" s="147">
        <f t="shared" si="3"/>
        <v>323.5</v>
      </c>
    </row>
    <row r="116" spans="1:10" ht="25.5" x14ac:dyDescent="0.2">
      <c r="A116" s="47" t="s">
        <v>233</v>
      </c>
      <c r="B116" s="48">
        <v>863</v>
      </c>
      <c r="C116" s="111">
        <v>4</v>
      </c>
      <c r="D116" s="111">
        <v>10</v>
      </c>
      <c r="E116" s="119">
        <v>1240100071</v>
      </c>
      <c r="F116" s="48">
        <v>200</v>
      </c>
      <c r="G116" s="49">
        <v>412</v>
      </c>
      <c r="H116" s="49">
        <v>88.5</v>
      </c>
      <c r="I116" s="144">
        <f t="shared" si="2"/>
        <v>21.480582524271842</v>
      </c>
      <c r="J116" s="147">
        <f t="shared" si="3"/>
        <v>323.5</v>
      </c>
    </row>
    <row r="117" spans="1:10" x14ac:dyDescent="0.2">
      <c r="A117" s="47" t="s">
        <v>159</v>
      </c>
      <c r="B117" s="48">
        <v>863</v>
      </c>
      <c r="C117" s="111">
        <v>5</v>
      </c>
      <c r="D117" s="111"/>
      <c r="E117" s="119"/>
      <c r="F117" s="48"/>
      <c r="G117" s="49">
        <v>15502</v>
      </c>
      <c r="H117" s="49">
        <v>7852.2</v>
      </c>
      <c r="I117" s="144">
        <f t="shared" si="2"/>
        <v>50.652818991097924</v>
      </c>
      <c r="J117" s="147">
        <f t="shared" si="3"/>
        <v>7649.8</v>
      </c>
    </row>
    <row r="118" spans="1:10" x14ac:dyDescent="0.2">
      <c r="A118" s="47" t="s">
        <v>146</v>
      </c>
      <c r="B118" s="48">
        <v>863</v>
      </c>
      <c r="C118" s="111">
        <v>5</v>
      </c>
      <c r="D118" s="111">
        <v>5</v>
      </c>
      <c r="E118" s="119"/>
      <c r="F118" s="48"/>
      <c r="G118" s="49">
        <v>15502</v>
      </c>
      <c r="H118" s="49">
        <v>7852.2</v>
      </c>
      <c r="I118" s="144">
        <f t="shared" si="2"/>
        <v>50.652818991097924</v>
      </c>
      <c r="J118" s="147">
        <f t="shared" si="3"/>
        <v>7649.8</v>
      </c>
    </row>
    <row r="119" spans="1:10" x14ac:dyDescent="0.2">
      <c r="A119" s="47" t="s">
        <v>230</v>
      </c>
      <c r="B119" s="48">
        <v>863</v>
      </c>
      <c r="C119" s="111">
        <v>5</v>
      </c>
      <c r="D119" s="111">
        <v>5</v>
      </c>
      <c r="E119" s="119">
        <v>8900000000</v>
      </c>
      <c r="F119" s="48"/>
      <c r="G119" s="49">
        <v>15502</v>
      </c>
      <c r="H119" s="49">
        <v>7852.2</v>
      </c>
      <c r="I119" s="144">
        <f t="shared" si="2"/>
        <v>50.652818991097924</v>
      </c>
      <c r="J119" s="147">
        <f t="shared" si="3"/>
        <v>7649.8</v>
      </c>
    </row>
    <row r="120" spans="1:10" x14ac:dyDescent="0.2">
      <c r="A120" s="47" t="s">
        <v>230</v>
      </c>
      <c r="B120" s="48">
        <v>863</v>
      </c>
      <c r="C120" s="111">
        <v>5</v>
      </c>
      <c r="D120" s="111">
        <v>5</v>
      </c>
      <c r="E120" s="119">
        <v>8900000110</v>
      </c>
      <c r="F120" s="48"/>
      <c r="G120" s="49">
        <v>13856</v>
      </c>
      <c r="H120" s="49">
        <v>7617.5</v>
      </c>
      <c r="I120" s="144">
        <f t="shared" si="2"/>
        <v>54.976183602771364</v>
      </c>
      <c r="J120" s="147">
        <f t="shared" si="3"/>
        <v>6238.5</v>
      </c>
    </row>
    <row r="121" spans="1:10" ht="38.25" x14ac:dyDescent="0.2">
      <c r="A121" s="47" t="s">
        <v>231</v>
      </c>
      <c r="B121" s="48">
        <v>863</v>
      </c>
      <c r="C121" s="111">
        <v>5</v>
      </c>
      <c r="D121" s="111">
        <v>5</v>
      </c>
      <c r="E121" s="119">
        <v>8900000110</v>
      </c>
      <c r="F121" s="48">
        <v>100</v>
      </c>
      <c r="G121" s="49">
        <v>13856</v>
      </c>
      <c r="H121" s="49">
        <v>7617.5</v>
      </c>
      <c r="I121" s="144">
        <f t="shared" si="2"/>
        <v>54.976183602771364</v>
      </c>
      <c r="J121" s="147">
        <f t="shared" si="3"/>
        <v>6238.5</v>
      </c>
    </row>
    <row r="122" spans="1:10" x14ac:dyDescent="0.2">
      <c r="A122" s="47" t="s">
        <v>230</v>
      </c>
      <c r="B122" s="48">
        <v>863</v>
      </c>
      <c r="C122" s="111">
        <v>5</v>
      </c>
      <c r="D122" s="111">
        <v>5</v>
      </c>
      <c r="E122" s="119">
        <v>8900000190</v>
      </c>
      <c r="F122" s="48"/>
      <c r="G122" s="49">
        <v>1081</v>
      </c>
      <c r="H122" s="49">
        <v>144.9</v>
      </c>
      <c r="I122" s="144">
        <f t="shared" si="2"/>
        <v>13.404255319148936</v>
      </c>
      <c r="J122" s="147">
        <f t="shared" si="3"/>
        <v>936.1</v>
      </c>
    </row>
    <row r="123" spans="1:10" ht="38.25" x14ac:dyDescent="0.2">
      <c r="A123" s="47" t="s">
        <v>231</v>
      </c>
      <c r="B123" s="48">
        <v>863</v>
      </c>
      <c r="C123" s="111">
        <v>5</v>
      </c>
      <c r="D123" s="111">
        <v>5</v>
      </c>
      <c r="E123" s="119">
        <v>8900000190</v>
      </c>
      <c r="F123" s="48">
        <v>100</v>
      </c>
      <c r="G123" s="49">
        <v>300</v>
      </c>
      <c r="H123" s="49">
        <v>130.1</v>
      </c>
      <c r="I123" s="144">
        <f t="shared" si="2"/>
        <v>43.366666666666667</v>
      </c>
      <c r="J123" s="147">
        <f t="shared" si="3"/>
        <v>169.9</v>
      </c>
    </row>
    <row r="124" spans="1:10" ht="25.5" x14ac:dyDescent="0.2">
      <c r="A124" s="47" t="s">
        <v>233</v>
      </c>
      <c r="B124" s="48">
        <v>863</v>
      </c>
      <c r="C124" s="111">
        <v>5</v>
      </c>
      <c r="D124" s="111">
        <v>5</v>
      </c>
      <c r="E124" s="119">
        <v>8900000190</v>
      </c>
      <c r="F124" s="48">
        <v>200</v>
      </c>
      <c r="G124" s="49">
        <v>773</v>
      </c>
      <c r="H124" s="49">
        <v>14.8</v>
      </c>
      <c r="I124" s="144">
        <f t="shared" si="2"/>
        <v>1.9146183699870634</v>
      </c>
      <c r="J124" s="147">
        <f t="shared" si="3"/>
        <v>758.2</v>
      </c>
    </row>
    <row r="125" spans="1:10" x14ac:dyDescent="0.2">
      <c r="A125" s="47" t="s">
        <v>227</v>
      </c>
      <c r="B125" s="48">
        <v>863</v>
      </c>
      <c r="C125" s="111">
        <v>5</v>
      </c>
      <c r="D125" s="111">
        <v>5</v>
      </c>
      <c r="E125" s="119">
        <v>8900000190</v>
      </c>
      <c r="F125" s="48">
        <v>800</v>
      </c>
      <c r="G125" s="49">
        <v>8</v>
      </c>
      <c r="H125" s="49">
        <v>0</v>
      </c>
      <c r="I125" s="144">
        <f t="shared" si="2"/>
        <v>0</v>
      </c>
      <c r="J125" s="147">
        <f t="shared" si="3"/>
        <v>8</v>
      </c>
    </row>
    <row r="126" spans="1:10" ht="25.5" x14ac:dyDescent="0.2">
      <c r="A126" s="47" t="s">
        <v>806</v>
      </c>
      <c r="B126" s="48">
        <v>863</v>
      </c>
      <c r="C126" s="111">
        <v>5</v>
      </c>
      <c r="D126" s="111">
        <v>5</v>
      </c>
      <c r="E126" s="119">
        <v>8900000870</v>
      </c>
      <c r="F126" s="48"/>
      <c r="G126" s="49">
        <v>175</v>
      </c>
      <c r="H126" s="49">
        <v>0</v>
      </c>
      <c r="I126" s="144">
        <f t="shared" si="2"/>
        <v>0</v>
      </c>
      <c r="J126" s="147">
        <f t="shared" si="3"/>
        <v>175</v>
      </c>
    </row>
    <row r="127" spans="1:10" ht="38.25" x14ac:dyDescent="0.2">
      <c r="A127" s="47" t="s">
        <v>231</v>
      </c>
      <c r="B127" s="48">
        <v>863</v>
      </c>
      <c r="C127" s="111">
        <v>5</v>
      </c>
      <c r="D127" s="111">
        <v>5</v>
      </c>
      <c r="E127" s="119">
        <v>8900000870</v>
      </c>
      <c r="F127" s="48">
        <v>100</v>
      </c>
      <c r="G127" s="49">
        <v>175</v>
      </c>
      <c r="H127" s="49">
        <v>0</v>
      </c>
      <c r="I127" s="144">
        <f t="shared" si="2"/>
        <v>0</v>
      </c>
      <c r="J127" s="147">
        <f t="shared" si="3"/>
        <v>175</v>
      </c>
    </row>
    <row r="128" spans="1:10" ht="25.5" x14ac:dyDescent="0.2">
      <c r="A128" s="47" t="s">
        <v>1463</v>
      </c>
      <c r="B128" s="48">
        <v>863</v>
      </c>
      <c r="C128" s="111">
        <v>5</v>
      </c>
      <c r="D128" s="111">
        <v>5</v>
      </c>
      <c r="E128" s="119">
        <v>8900055490</v>
      </c>
      <c r="F128" s="48"/>
      <c r="G128" s="49">
        <v>390</v>
      </c>
      <c r="H128" s="49">
        <v>89.8</v>
      </c>
      <c r="I128" s="144">
        <f t="shared" si="2"/>
        <v>23.025641025641026</v>
      </c>
      <c r="J128" s="147">
        <f t="shared" si="3"/>
        <v>300.2</v>
      </c>
    </row>
    <row r="129" spans="1:10" ht="38.25" x14ac:dyDescent="0.2">
      <c r="A129" s="47" t="s">
        <v>231</v>
      </c>
      <c r="B129" s="48">
        <v>863</v>
      </c>
      <c r="C129" s="111">
        <v>5</v>
      </c>
      <c r="D129" s="111">
        <v>5</v>
      </c>
      <c r="E129" s="119">
        <v>8900055490</v>
      </c>
      <c r="F129" s="48">
        <v>100</v>
      </c>
      <c r="G129" s="49">
        <v>390</v>
      </c>
      <c r="H129" s="49">
        <v>89.8</v>
      </c>
      <c r="I129" s="144">
        <f t="shared" si="2"/>
        <v>23.025641025641026</v>
      </c>
      <c r="J129" s="147">
        <f t="shared" si="3"/>
        <v>300.2</v>
      </c>
    </row>
    <row r="130" spans="1:10" s="22" customFormat="1" ht="25.5" x14ac:dyDescent="0.2">
      <c r="A130" s="77" t="s">
        <v>238</v>
      </c>
      <c r="B130" s="78">
        <v>877</v>
      </c>
      <c r="C130" s="110"/>
      <c r="D130" s="110"/>
      <c r="E130" s="118"/>
      <c r="F130" s="78"/>
      <c r="G130" s="76">
        <v>164430</v>
      </c>
      <c r="H130" s="76">
        <v>60440.800000000003</v>
      </c>
      <c r="I130" s="138">
        <f t="shared" si="2"/>
        <v>36.757769263516394</v>
      </c>
      <c r="J130" s="147">
        <f t="shared" si="3"/>
        <v>103989.2</v>
      </c>
    </row>
    <row r="131" spans="1:10" ht="25.5" x14ac:dyDescent="0.2">
      <c r="A131" s="47" t="s">
        <v>157</v>
      </c>
      <c r="B131" s="48">
        <v>877</v>
      </c>
      <c r="C131" s="111">
        <v>3</v>
      </c>
      <c r="D131" s="111"/>
      <c r="E131" s="119"/>
      <c r="F131" s="48"/>
      <c r="G131" s="49">
        <v>159417</v>
      </c>
      <c r="H131" s="49">
        <v>58066.400000000001</v>
      </c>
      <c r="I131" s="144">
        <f t="shared" si="2"/>
        <v>36.424220754373749</v>
      </c>
      <c r="J131" s="147">
        <f t="shared" si="3"/>
        <v>101350.6</v>
      </c>
    </row>
    <row r="132" spans="1:10" x14ac:dyDescent="0.2">
      <c r="A132" s="47" t="s">
        <v>801</v>
      </c>
      <c r="B132" s="48">
        <v>877</v>
      </c>
      <c r="C132" s="111">
        <v>3</v>
      </c>
      <c r="D132" s="111">
        <v>9</v>
      </c>
      <c r="E132" s="119"/>
      <c r="F132" s="48"/>
      <c r="G132" s="49">
        <v>4471</v>
      </c>
      <c r="H132" s="49">
        <v>398.9</v>
      </c>
      <c r="I132" s="144">
        <f t="shared" si="2"/>
        <v>8.9219414001341981</v>
      </c>
      <c r="J132" s="147">
        <f t="shared" si="3"/>
        <v>4072.1</v>
      </c>
    </row>
    <row r="133" spans="1:10" ht="25.5" x14ac:dyDescent="0.2">
      <c r="A133" s="47" t="s">
        <v>239</v>
      </c>
      <c r="B133" s="48">
        <v>877</v>
      </c>
      <c r="C133" s="111">
        <v>3</v>
      </c>
      <c r="D133" s="111">
        <v>9</v>
      </c>
      <c r="E133" s="119">
        <v>7700000000</v>
      </c>
      <c r="F133" s="48"/>
      <c r="G133" s="49">
        <v>4471</v>
      </c>
      <c r="H133" s="49">
        <v>398.9</v>
      </c>
      <c r="I133" s="144">
        <f t="shared" si="2"/>
        <v>8.9219414001341981</v>
      </c>
      <c r="J133" s="147">
        <f t="shared" si="3"/>
        <v>4072.1</v>
      </c>
    </row>
    <row r="134" spans="1:10" x14ac:dyDescent="0.2">
      <c r="A134" s="47" t="s">
        <v>809</v>
      </c>
      <c r="B134" s="48">
        <v>877</v>
      </c>
      <c r="C134" s="111">
        <v>3</v>
      </c>
      <c r="D134" s="111">
        <v>9</v>
      </c>
      <c r="E134" s="119">
        <v>7700020010</v>
      </c>
      <c r="F134" s="48"/>
      <c r="G134" s="49">
        <v>4471</v>
      </c>
      <c r="H134" s="49">
        <v>398.9</v>
      </c>
      <c r="I134" s="144">
        <f t="shared" si="2"/>
        <v>8.9219414001341981</v>
      </c>
      <c r="J134" s="147">
        <f t="shared" si="3"/>
        <v>4072.1</v>
      </c>
    </row>
    <row r="135" spans="1:10" ht="25.5" x14ac:dyDescent="0.2">
      <c r="A135" s="47" t="s">
        <v>233</v>
      </c>
      <c r="B135" s="48">
        <v>877</v>
      </c>
      <c r="C135" s="111">
        <v>3</v>
      </c>
      <c r="D135" s="111">
        <v>9</v>
      </c>
      <c r="E135" s="119">
        <v>7700020010</v>
      </c>
      <c r="F135" s="48">
        <v>200</v>
      </c>
      <c r="G135" s="49">
        <v>4471</v>
      </c>
      <c r="H135" s="49">
        <v>398.9</v>
      </c>
      <c r="I135" s="144">
        <f t="shared" si="2"/>
        <v>8.9219414001341981</v>
      </c>
      <c r="J135" s="147">
        <f t="shared" si="3"/>
        <v>4072.1</v>
      </c>
    </row>
    <row r="136" spans="1:10" ht="25.5" x14ac:dyDescent="0.2">
      <c r="A136" s="47" t="s">
        <v>466</v>
      </c>
      <c r="B136" s="48">
        <v>877</v>
      </c>
      <c r="C136" s="111">
        <v>3</v>
      </c>
      <c r="D136" s="111">
        <v>10</v>
      </c>
      <c r="E136" s="119"/>
      <c r="F136" s="48"/>
      <c r="G136" s="49">
        <v>154946</v>
      </c>
      <c r="H136" s="49">
        <v>57667.5</v>
      </c>
      <c r="I136" s="144">
        <f t="shared" si="2"/>
        <v>37.217804912679256</v>
      </c>
      <c r="J136" s="147">
        <f t="shared" si="3"/>
        <v>97278.5</v>
      </c>
    </row>
    <row r="137" spans="1:10" ht="38.25" x14ac:dyDescent="0.2">
      <c r="A137" s="47" t="s">
        <v>952</v>
      </c>
      <c r="B137" s="48">
        <v>877</v>
      </c>
      <c r="C137" s="111">
        <v>3</v>
      </c>
      <c r="D137" s="111">
        <v>10</v>
      </c>
      <c r="E137" s="119">
        <v>300000000</v>
      </c>
      <c r="F137" s="48"/>
      <c r="G137" s="49">
        <v>66049</v>
      </c>
      <c r="H137" s="49">
        <v>8631.7999999999993</v>
      </c>
      <c r="I137" s="144">
        <f t="shared" si="2"/>
        <v>13.068782267710336</v>
      </c>
      <c r="J137" s="147">
        <f t="shared" si="3"/>
        <v>57417.2</v>
      </c>
    </row>
    <row r="138" spans="1:10" x14ac:dyDescent="0.2">
      <c r="A138" s="47" t="s">
        <v>426</v>
      </c>
      <c r="B138" s="48">
        <v>877</v>
      </c>
      <c r="C138" s="111">
        <v>3</v>
      </c>
      <c r="D138" s="111">
        <v>10</v>
      </c>
      <c r="E138" s="119">
        <v>340000000</v>
      </c>
      <c r="F138" s="48"/>
      <c r="G138" s="49">
        <v>33536</v>
      </c>
      <c r="H138" s="49">
        <v>908</v>
      </c>
      <c r="I138" s="144">
        <f t="shared" ref="I138:I201" si="4">H138/G138*100</f>
        <v>2.7075381679389317</v>
      </c>
      <c r="J138" s="147">
        <f t="shared" ref="J138:J201" si="5">G138-H138</f>
        <v>32628</v>
      </c>
    </row>
    <row r="139" spans="1:10" ht="25.5" x14ac:dyDescent="0.2">
      <c r="A139" s="47" t="s">
        <v>953</v>
      </c>
      <c r="B139" s="48">
        <v>877</v>
      </c>
      <c r="C139" s="111">
        <v>3</v>
      </c>
      <c r="D139" s="111">
        <v>10</v>
      </c>
      <c r="E139" s="119">
        <v>340100000</v>
      </c>
      <c r="F139" s="48"/>
      <c r="G139" s="49">
        <v>33536</v>
      </c>
      <c r="H139" s="49">
        <v>908</v>
      </c>
      <c r="I139" s="144">
        <f t="shared" si="4"/>
        <v>2.7075381679389317</v>
      </c>
      <c r="J139" s="147">
        <f t="shared" si="5"/>
        <v>32628</v>
      </c>
    </row>
    <row r="140" spans="1:10" ht="38.25" x14ac:dyDescent="0.2">
      <c r="A140" s="47" t="s">
        <v>473</v>
      </c>
      <c r="B140" s="48">
        <v>877</v>
      </c>
      <c r="C140" s="111">
        <v>3</v>
      </c>
      <c r="D140" s="111">
        <v>10</v>
      </c>
      <c r="E140" s="119">
        <v>340120201</v>
      </c>
      <c r="F140" s="48"/>
      <c r="G140" s="49">
        <v>33536</v>
      </c>
      <c r="H140" s="49">
        <v>908</v>
      </c>
      <c r="I140" s="144">
        <f t="shared" si="4"/>
        <v>2.7075381679389317</v>
      </c>
      <c r="J140" s="147">
        <f t="shared" si="5"/>
        <v>32628</v>
      </c>
    </row>
    <row r="141" spans="1:10" ht="25.5" x14ac:dyDescent="0.2">
      <c r="A141" s="47" t="s">
        <v>233</v>
      </c>
      <c r="B141" s="48">
        <v>877</v>
      </c>
      <c r="C141" s="111">
        <v>3</v>
      </c>
      <c r="D141" s="111">
        <v>10</v>
      </c>
      <c r="E141" s="119">
        <v>340120201</v>
      </c>
      <c r="F141" s="48">
        <v>200</v>
      </c>
      <c r="G141" s="49">
        <v>33536</v>
      </c>
      <c r="H141" s="49">
        <v>908</v>
      </c>
      <c r="I141" s="144">
        <f t="shared" si="4"/>
        <v>2.7075381679389317</v>
      </c>
      <c r="J141" s="147">
        <f t="shared" si="5"/>
        <v>32628</v>
      </c>
    </row>
    <row r="142" spans="1:10" ht="38.25" x14ac:dyDescent="0.2">
      <c r="A142" s="47" t="s">
        <v>954</v>
      </c>
      <c r="B142" s="48">
        <v>877</v>
      </c>
      <c r="C142" s="111">
        <v>3</v>
      </c>
      <c r="D142" s="111">
        <v>10</v>
      </c>
      <c r="E142" s="119">
        <v>350000000</v>
      </c>
      <c r="F142" s="48"/>
      <c r="G142" s="49">
        <v>32513</v>
      </c>
      <c r="H142" s="49">
        <v>7723.8</v>
      </c>
      <c r="I142" s="144">
        <f t="shared" si="4"/>
        <v>23.756036047119615</v>
      </c>
      <c r="J142" s="147">
        <f t="shared" si="5"/>
        <v>24789.200000000001</v>
      </c>
    </row>
    <row r="143" spans="1:10" ht="38.25" x14ac:dyDescent="0.2">
      <c r="A143" s="47" t="s">
        <v>955</v>
      </c>
      <c r="B143" s="48">
        <v>877</v>
      </c>
      <c r="C143" s="111">
        <v>3</v>
      </c>
      <c r="D143" s="111">
        <v>10</v>
      </c>
      <c r="E143" s="119">
        <v>350100000</v>
      </c>
      <c r="F143" s="48"/>
      <c r="G143" s="49">
        <v>27522</v>
      </c>
      <c r="H143" s="49">
        <v>5925.4</v>
      </c>
      <c r="I143" s="144">
        <f t="shared" si="4"/>
        <v>21.529685342634984</v>
      </c>
      <c r="J143" s="147">
        <f t="shared" si="5"/>
        <v>21596.6</v>
      </c>
    </row>
    <row r="144" spans="1:10" ht="25.5" x14ac:dyDescent="0.2">
      <c r="A144" s="47" t="s">
        <v>956</v>
      </c>
      <c r="B144" s="48">
        <v>877</v>
      </c>
      <c r="C144" s="111">
        <v>3</v>
      </c>
      <c r="D144" s="111">
        <v>10</v>
      </c>
      <c r="E144" s="119">
        <v>350120234</v>
      </c>
      <c r="F144" s="48"/>
      <c r="G144" s="49">
        <v>27522</v>
      </c>
      <c r="H144" s="49">
        <v>5925.4</v>
      </c>
      <c r="I144" s="144">
        <f t="shared" si="4"/>
        <v>21.529685342634984</v>
      </c>
      <c r="J144" s="147">
        <f t="shared" si="5"/>
        <v>21596.6</v>
      </c>
    </row>
    <row r="145" spans="1:10" ht="25.5" x14ac:dyDescent="0.2">
      <c r="A145" s="47" t="s">
        <v>233</v>
      </c>
      <c r="B145" s="48">
        <v>877</v>
      </c>
      <c r="C145" s="111">
        <v>3</v>
      </c>
      <c r="D145" s="111">
        <v>10</v>
      </c>
      <c r="E145" s="119">
        <v>350120234</v>
      </c>
      <c r="F145" s="48">
        <v>200</v>
      </c>
      <c r="G145" s="49">
        <v>27522</v>
      </c>
      <c r="H145" s="49">
        <v>5925.4</v>
      </c>
      <c r="I145" s="144">
        <f t="shared" si="4"/>
        <v>21.529685342634984</v>
      </c>
      <c r="J145" s="147">
        <f t="shared" si="5"/>
        <v>21596.6</v>
      </c>
    </row>
    <row r="146" spans="1:10" ht="25.5" x14ac:dyDescent="0.2">
      <c r="A146" s="47" t="s">
        <v>957</v>
      </c>
      <c r="B146" s="48">
        <v>877</v>
      </c>
      <c r="C146" s="111">
        <v>3</v>
      </c>
      <c r="D146" s="111">
        <v>10</v>
      </c>
      <c r="E146" s="119">
        <v>350200000</v>
      </c>
      <c r="F146" s="48"/>
      <c r="G146" s="49">
        <v>4991</v>
      </c>
      <c r="H146" s="49">
        <v>1798.4</v>
      </c>
      <c r="I146" s="144">
        <f t="shared" si="4"/>
        <v>36.032859146463636</v>
      </c>
      <c r="J146" s="147">
        <f t="shared" si="5"/>
        <v>3192.6</v>
      </c>
    </row>
    <row r="147" spans="1:10" x14ac:dyDescent="0.2">
      <c r="A147" s="47" t="s">
        <v>469</v>
      </c>
      <c r="B147" s="48">
        <v>877</v>
      </c>
      <c r="C147" s="111">
        <v>3</v>
      </c>
      <c r="D147" s="111">
        <v>10</v>
      </c>
      <c r="E147" s="119">
        <v>350220210</v>
      </c>
      <c r="F147" s="48"/>
      <c r="G147" s="49">
        <v>250</v>
      </c>
      <c r="H147" s="49">
        <v>0</v>
      </c>
      <c r="I147" s="144">
        <f t="shared" si="4"/>
        <v>0</v>
      </c>
      <c r="J147" s="147">
        <f t="shared" si="5"/>
        <v>250</v>
      </c>
    </row>
    <row r="148" spans="1:10" ht="25.5" x14ac:dyDescent="0.2">
      <c r="A148" s="47" t="s">
        <v>233</v>
      </c>
      <c r="B148" s="48">
        <v>877</v>
      </c>
      <c r="C148" s="111">
        <v>3</v>
      </c>
      <c r="D148" s="111">
        <v>10</v>
      </c>
      <c r="E148" s="119">
        <v>350220210</v>
      </c>
      <c r="F148" s="48">
        <v>200</v>
      </c>
      <c r="G148" s="49">
        <v>250</v>
      </c>
      <c r="H148" s="49">
        <v>0</v>
      </c>
      <c r="I148" s="144">
        <f t="shared" si="4"/>
        <v>0</v>
      </c>
      <c r="J148" s="147">
        <f t="shared" si="5"/>
        <v>250</v>
      </c>
    </row>
    <row r="149" spans="1:10" x14ac:dyDescent="0.2">
      <c r="A149" s="47" t="s">
        <v>470</v>
      </c>
      <c r="B149" s="48">
        <v>877</v>
      </c>
      <c r="C149" s="111">
        <v>3</v>
      </c>
      <c r="D149" s="111">
        <v>10</v>
      </c>
      <c r="E149" s="119">
        <v>350220221</v>
      </c>
      <c r="F149" s="48"/>
      <c r="G149" s="49">
        <v>144</v>
      </c>
      <c r="H149" s="49">
        <v>25</v>
      </c>
      <c r="I149" s="144">
        <f t="shared" si="4"/>
        <v>17.361111111111111</v>
      </c>
      <c r="J149" s="147">
        <f t="shared" si="5"/>
        <v>119</v>
      </c>
    </row>
    <row r="150" spans="1:10" ht="25.5" x14ac:dyDescent="0.2">
      <c r="A150" s="47" t="s">
        <v>233</v>
      </c>
      <c r="B150" s="48">
        <v>877</v>
      </c>
      <c r="C150" s="111">
        <v>3</v>
      </c>
      <c r="D150" s="111">
        <v>10</v>
      </c>
      <c r="E150" s="119">
        <v>350220221</v>
      </c>
      <c r="F150" s="48">
        <v>200</v>
      </c>
      <c r="G150" s="49">
        <v>144</v>
      </c>
      <c r="H150" s="49">
        <v>25</v>
      </c>
      <c r="I150" s="144">
        <f t="shared" si="4"/>
        <v>17.361111111111111</v>
      </c>
      <c r="J150" s="147">
        <f t="shared" si="5"/>
        <v>119</v>
      </c>
    </row>
    <row r="151" spans="1:10" ht="25.5" x14ac:dyDescent="0.2">
      <c r="A151" s="47" t="s">
        <v>472</v>
      </c>
      <c r="B151" s="48">
        <v>877</v>
      </c>
      <c r="C151" s="111">
        <v>3</v>
      </c>
      <c r="D151" s="111">
        <v>10</v>
      </c>
      <c r="E151" s="119">
        <v>350220222</v>
      </c>
      <c r="F151" s="48"/>
      <c r="G151" s="49">
        <v>222</v>
      </c>
      <c r="H151" s="49">
        <v>0</v>
      </c>
      <c r="I151" s="144">
        <f t="shared" si="4"/>
        <v>0</v>
      </c>
      <c r="J151" s="147">
        <f t="shared" si="5"/>
        <v>222</v>
      </c>
    </row>
    <row r="152" spans="1:10" ht="25.5" x14ac:dyDescent="0.2">
      <c r="A152" s="47" t="s">
        <v>233</v>
      </c>
      <c r="B152" s="48">
        <v>877</v>
      </c>
      <c r="C152" s="111">
        <v>3</v>
      </c>
      <c r="D152" s="111">
        <v>10</v>
      </c>
      <c r="E152" s="119">
        <v>350220222</v>
      </c>
      <c r="F152" s="48">
        <v>200</v>
      </c>
      <c r="G152" s="49">
        <v>222</v>
      </c>
      <c r="H152" s="49">
        <v>0</v>
      </c>
      <c r="I152" s="144">
        <f t="shared" si="4"/>
        <v>0</v>
      </c>
      <c r="J152" s="147">
        <f t="shared" si="5"/>
        <v>222</v>
      </c>
    </row>
    <row r="153" spans="1:10" x14ac:dyDescent="0.2">
      <c r="A153" s="47" t="s">
        <v>471</v>
      </c>
      <c r="B153" s="48">
        <v>877</v>
      </c>
      <c r="C153" s="111">
        <v>3</v>
      </c>
      <c r="D153" s="111">
        <v>10</v>
      </c>
      <c r="E153" s="119">
        <v>350220235</v>
      </c>
      <c r="F153" s="48"/>
      <c r="G153" s="49">
        <v>4375</v>
      </c>
      <c r="H153" s="49">
        <v>1773.4</v>
      </c>
      <c r="I153" s="144">
        <f t="shared" si="4"/>
        <v>40.534857142857142</v>
      </c>
      <c r="J153" s="147">
        <f t="shared" si="5"/>
        <v>2601.6</v>
      </c>
    </row>
    <row r="154" spans="1:10" ht="25.5" x14ac:dyDescent="0.2">
      <c r="A154" s="47" t="s">
        <v>233</v>
      </c>
      <c r="B154" s="48">
        <v>877</v>
      </c>
      <c r="C154" s="111">
        <v>3</v>
      </c>
      <c r="D154" s="111">
        <v>10</v>
      </c>
      <c r="E154" s="119">
        <v>350220235</v>
      </c>
      <c r="F154" s="48">
        <v>200</v>
      </c>
      <c r="G154" s="49">
        <v>4375</v>
      </c>
      <c r="H154" s="49">
        <v>1773.4</v>
      </c>
      <c r="I154" s="144">
        <f t="shared" si="4"/>
        <v>40.534857142857142</v>
      </c>
      <c r="J154" s="147">
        <f t="shared" si="5"/>
        <v>2601.6</v>
      </c>
    </row>
    <row r="155" spans="1:10" ht="25.5" x14ac:dyDescent="0.2">
      <c r="A155" s="47" t="s">
        <v>239</v>
      </c>
      <c r="B155" s="48">
        <v>877</v>
      </c>
      <c r="C155" s="111">
        <v>3</v>
      </c>
      <c r="D155" s="111">
        <v>10</v>
      </c>
      <c r="E155" s="119">
        <v>7700000000</v>
      </c>
      <c r="F155" s="48"/>
      <c r="G155" s="49">
        <v>81862</v>
      </c>
      <c r="H155" s="49">
        <v>44647.5</v>
      </c>
      <c r="I155" s="144">
        <f t="shared" si="4"/>
        <v>54.539957489433434</v>
      </c>
      <c r="J155" s="147">
        <f t="shared" si="5"/>
        <v>37214.5</v>
      </c>
    </row>
    <row r="156" spans="1:10" ht="25.5" x14ac:dyDescent="0.2">
      <c r="A156" s="47" t="s">
        <v>240</v>
      </c>
      <c r="B156" s="48">
        <v>877</v>
      </c>
      <c r="C156" s="111">
        <v>3</v>
      </c>
      <c r="D156" s="111">
        <v>10</v>
      </c>
      <c r="E156" s="119">
        <v>7700020020</v>
      </c>
      <c r="F156" s="48"/>
      <c r="G156" s="49">
        <v>28866.5</v>
      </c>
      <c r="H156" s="49">
        <v>15046.1</v>
      </c>
      <c r="I156" s="144">
        <f t="shared" si="4"/>
        <v>52.123049209291054</v>
      </c>
      <c r="J156" s="147">
        <f t="shared" si="5"/>
        <v>13820.4</v>
      </c>
    </row>
    <row r="157" spans="1:10" ht="38.25" x14ac:dyDescent="0.2">
      <c r="A157" s="47" t="s">
        <v>231</v>
      </c>
      <c r="B157" s="48">
        <v>877</v>
      </c>
      <c r="C157" s="111">
        <v>3</v>
      </c>
      <c r="D157" s="111">
        <v>10</v>
      </c>
      <c r="E157" s="119">
        <v>7700020020</v>
      </c>
      <c r="F157" s="48">
        <v>100</v>
      </c>
      <c r="G157" s="49">
        <v>18882</v>
      </c>
      <c r="H157" s="49">
        <v>11218.7</v>
      </c>
      <c r="I157" s="144">
        <f t="shared" si="4"/>
        <v>59.414786569219366</v>
      </c>
      <c r="J157" s="147">
        <f t="shared" si="5"/>
        <v>7663.2999999999993</v>
      </c>
    </row>
    <row r="158" spans="1:10" ht="25.5" x14ac:dyDescent="0.2">
      <c r="A158" s="47" t="s">
        <v>233</v>
      </c>
      <c r="B158" s="48">
        <v>877</v>
      </c>
      <c r="C158" s="111">
        <v>3</v>
      </c>
      <c r="D158" s="111">
        <v>10</v>
      </c>
      <c r="E158" s="119">
        <v>7700020020</v>
      </c>
      <c r="F158" s="48">
        <v>200</v>
      </c>
      <c r="G158" s="49">
        <v>9162.9</v>
      </c>
      <c r="H158" s="49">
        <v>3490.5</v>
      </c>
      <c r="I158" s="144">
        <f t="shared" si="4"/>
        <v>38.093834921258555</v>
      </c>
      <c r="J158" s="147">
        <f t="shared" si="5"/>
        <v>5672.4</v>
      </c>
    </row>
    <row r="159" spans="1:10" x14ac:dyDescent="0.2">
      <c r="A159" s="47" t="s">
        <v>227</v>
      </c>
      <c r="B159" s="48">
        <v>877</v>
      </c>
      <c r="C159" s="111">
        <v>3</v>
      </c>
      <c r="D159" s="111">
        <v>10</v>
      </c>
      <c r="E159" s="119">
        <v>7700020020</v>
      </c>
      <c r="F159" s="48">
        <v>800</v>
      </c>
      <c r="G159" s="49">
        <v>821.6</v>
      </c>
      <c r="H159" s="49">
        <v>336.9</v>
      </c>
      <c r="I159" s="144">
        <f t="shared" si="4"/>
        <v>41.005355404089578</v>
      </c>
      <c r="J159" s="147">
        <f t="shared" si="5"/>
        <v>484.70000000000005</v>
      </c>
    </row>
    <row r="160" spans="1:10" ht="38.25" x14ac:dyDescent="0.2">
      <c r="A160" s="47" t="s">
        <v>241</v>
      </c>
      <c r="B160" s="48">
        <v>877</v>
      </c>
      <c r="C160" s="111">
        <v>3</v>
      </c>
      <c r="D160" s="111">
        <v>10</v>
      </c>
      <c r="E160" s="119">
        <v>7700020030</v>
      </c>
      <c r="F160" s="48"/>
      <c r="G160" s="49">
        <v>47683.5</v>
      </c>
      <c r="H160" s="49">
        <v>27622.799999999999</v>
      </c>
      <c r="I160" s="144">
        <f t="shared" si="4"/>
        <v>57.929472459026712</v>
      </c>
      <c r="J160" s="147">
        <f t="shared" si="5"/>
        <v>20060.7</v>
      </c>
    </row>
    <row r="161" spans="1:10" ht="25.5" x14ac:dyDescent="0.2">
      <c r="A161" s="47" t="s">
        <v>226</v>
      </c>
      <c r="B161" s="48">
        <v>877</v>
      </c>
      <c r="C161" s="111">
        <v>3</v>
      </c>
      <c r="D161" s="111">
        <v>10</v>
      </c>
      <c r="E161" s="119">
        <v>7700020030</v>
      </c>
      <c r="F161" s="48">
        <v>600</v>
      </c>
      <c r="G161" s="49">
        <v>47683.5</v>
      </c>
      <c r="H161" s="49">
        <v>27622.799999999999</v>
      </c>
      <c r="I161" s="144">
        <f t="shared" si="4"/>
        <v>57.929472459026712</v>
      </c>
      <c r="J161" s="147">
        <f t="shared" si="5"/>
        <v>20060.7</v>
      </c>
    </row>
    <row r="162" spans="1:10" ht="25.5" x14ac:dyDescent="0.2">
      <c r="A162" s="47" t="s">
        <v>958</v>
      </c>
      <c r="B162" s="48">
        <v>877</v>
      </c>
      <c r="C162" s="111">
        <v>3</v>
      </c>
      <c r="D162" s="111">
        <v>10</v>
      </c>
      <c r="E162" s="119">
        <v>7700020040</v>
      </c>
      <c r="F162" s="48"/>
      <c r="G162" s="49">
        <v>5312</v>
      </c>
      <c r="H162" s="49">
        <v>1978.6</v>
      </c>
      <c r="I162" s="144">
        <f t="shared" si="4"/>
        <v>37.247740963855421</v>
      </c>
      <c r="J162" s="147">
        <f t="shared" si="5"/>
        <v>3333.4</v>
      </c>
    </row>
    <row r="163" spans="1:10" ht="25.5" x14ac:dyDescent="0.2">
      <c r="A163" s="47" t="s">
        <v>233</v>
      </c>
      <c r="B163" s="48">
        <v>877</v>
      </c>
      <c r="C163" s="111">
        <v>3</v>
      </c>
      <c r="D163" s="111">
        <v>10</v>
      </c>
      <c r="E163" s="119">
        <v>7700020040</v>
      </c>
      <c r="F163" s="48">
        <v>200</v>
      </c>
      <c r="G163" s="49">
        <v>5312</v>
      </c>
      <c r="H163" s="49">
        <v>1978.6</v>
      </c>
      <c r="I163" s="144">
        <f t="shared" si="4"/>
        <v>37.247740963855421</v>
      </c>
      <c r="J163" s="147">
        <f t="shared" si="5"/>
        <v>3333.4</v>
      </c>
    </row>
    <row r="164" spans="1:10" x14ac:dyDescent="0.2">
      <c r="A164" s="47" t="s">
        <v>230</v>
      </c>
      <c r="B164" s="48">
        <v>877</v>
      </c>
      <c r="C164" s="111">
        <v>3</v>
      </c>
      <c r="D164" s="111">
        <v>10</v>
      </c>
      <c r="E164" s="119">
        <v>8900000000</v>
      </c>
      <c r="F164" s="48"/>
      <c r="G164" s="49">
        <v>7035</v>
      </c>
      <c r="H164" s="49">
        <v>4388.2</v>
      </c>
      <c r="I164" s="144">
        <f t="shared" si="4"/>
        <v>62.376687988628291</v>
      </c>
      <c r="J164" s="147">
        <f t="shared" si="5"/>
        <v>2646.8</v>
      </c>
    </row>
    <row r="165" spans="1:10" x14ac:dyDescent="0.2">
      <c r="A165" s="47" t="s">
        <v>230</v>
      </c>
      <c r="B165" s="48">
        <v>877</v>
      </c>
      <c r="C165" s="111">
        <v>3</v>
      </c>
      <c r="D165" s="111">
        <v>10</v>
      </c>
      <c r="E165" s="119">
        <v>8900000110</v>
      </c>
      <c r="F165" s="48"/>
      <c r="G165" s="49">
        <v>6710</v>
      </c>
      <c r="H165" s="49">
        <v>4296.3</v>
      </c>
      <c r="I165" s="144">
        <f t="shared" si="4"/>
        <v>64.028315946348741</v>
      </c>
      <c r="J165" s="147">
        <f t="shared" si="5"/>
        <v>2413.6999999999998</v>
      </c>
    </row>
    <row r="166" spans="1:10" ht="38.25" x14ac:dyDescent="0.2">
      <c r="A166" s="47" t="s">
        <v>231</v>
      </c>
      <c r="B166" s="48">
        <v>877</v>
      </c>
      <c r="C166" s="111">
        <v>3</v>
      </c>
      <c r="D166" s="111">
        <v>10</v>
      </c>
      <c r="E166" s="119">
        <v>8900000110</v>
      </c>
      <c r="F166" s="48">
        <v>100</v>
      </c>
      <c r="G166" s="49">
        <v>6710</v>
      </c>
      <c r="H166" s="49">
        <v>4296.3</v>
      </c>
      <c r="I166" s="144">
        <f t="shared" si="4"/>
        <v>64.028315946348741</v>
      </c>
      <c r="J166" s="147">
        <f t="shared" si="5"/>
        <v>2413.6999999999998</v>
      </c>
    </row>
    <row r="167" spans="1:10" x14ac:dyDescent="0.2">
      <c r="A167" s="47" t="s">
        <v>230</v>
      </c>
      <c r="B167" s="48">
        <v>877</v>
      </c>
      <c r="C167" s="111">
        <v>3</v>
      </c>
      <c r="D167" s="111">
        <v>10</v>
      </c>
      <c r="E167" s="119">
        <v>8900000190</v>
      </c>
      <c r="F167" s="48"/>
      <c r="G167" s="49">
        <v>172</v>
      </c>
      <c r="H167" s="49">
        <v>91.9</v>
      </c>
      <c r="I167" s="144">
        <f t="shared" si="4"/>
        <v>53.430232558139537</v>
      </c>
      <c r="J167" s="147">
        <f t="shared" si="5"/>
        <v>80.099999999999994</v>
      </c>
    </row>
    <row r="168" spans="1:10" ht="38.25" x14ac:dyDescent="0.2">
      <c r="A168" s="47" t="s">
        <v>231</v>
      </c>
      <c r="B168" s="48">
        <v>877</v>
      </c>
      <c r="C168" s="111">
        <v>3</v>
      </c>
      <c r="D168" s="111">
        <v>10</v>
      </c>
      <c r="E168" s="119">
        <v>8900000190</v>
      </c>
      <c r="F168" s="48">
        <v>100</v>
      </c>
      <c r="G168" s="49">
        <v>170</v>
      </c>
      <c r="H168" s="49">
        <v>91.9</v>
      </c>
      <c r="I168" s="144">
        <f t="shared" si="4"/>
        <v>54.058823529411768</v>
      </c>
      <c r="J168" s="147">
        <f t="shared" si="5"/>
        <v>78.099999999999994</v>
      </c>
    </row>
    <row r="169" spans="1:10" ht="25.5" x14ac:dyDescent="0.2">
      <c r="A169" s="47" t="s">
        <v>233</v>
      </c>
      <c r="B169" s="48">
        <v>877</v>
      </c>
      <c r="C169" s="111">
        <v>3</v>
      </c>
      <c r="D169" s="111">
        <v>10</v>
      </c>
      <c r="E169" s="119">
        <v>8900000190</v>
      </c>
      <c r="F169" s="48">
        <v>200</v>
      </c>
      <c r="G169" s="49">
        <v>2</v>
      </c>
      <c r="H169" s="49">
        <v>0</v>
      </c>
      <c r="I169" s="144">
        <f t="shared" si="4"/>
        <v>0</v>
      </c>
      <c r="J169" s="147">
        <f t="shared" si="5"/>
        <v>2</v>
      </c>
    </row>
    <row r="170" spans="1:10" ht="25.5" x14ac:dyDescent="0.2">
      <c r="A170" s="47" t="s">
        <v>806</v>
      </c>
      <c r="B170" s="48">
        <v>877</v>
      </c>
      <c r="C170" s="111">
        <v>3</v>
      </c>
      <c r="D170" s="111">
        <v>10</v>
      </c>
      <c r="E170" s="119">
        <v>8900000870</v>
      </c>
      <c r="F170" s="48"/>
      <c r="G170" s="49">
        <v>63</v>
      </c>
      <c r="H170" s="49">
        <v>0</v>
      </c>
      <c r="I170" s="144">
        <f t="shared" si="4"/>
        <v>0</v>
      </c>
      <c r="J170" s="147">
        <f t="shared" si="5"/>
        <v>63</v>
      </c>
    </row>
    <row r="171" spans="1:10" ht="38.25" x14ac:dyDescent="0.2">
      <c r="A171" s="47" t="s">
        <v>231</v>
      </c>
      <c r="B171" s="48">
        <v>877</v>
      </c>
      <c r="C171" s="111">
        <v>3</v>
      </c>
      <c r="D171" s="111">
        <v>10</v>
      </c>
      <c r="E171" s="119">
        <v>8900000870</v>
      </c>
      <c r="F171" s="48">
        <v>100</v>
      </c>
      <c r="G171" s="49">
        <v>63</v>
      </c>
      <c r="H171" s="49">
        <v>0</v>
      </c>
      <c r="I171" s="144">
        <f t="shared" si="4"/>
        <v>0</v>
      </c>
      <c r="J171" s="147">
        <f t="shared" si="5"/>
        <v>63</v>
      </c>
    </row>
    <row r="172" spans="1:10" ht="25.5" x14ac:dyDescent="0.2">
      <c r="A172" s="47" t="s">
        <v>1463</v>
      </c>
      <c r="B172" s="48">
        <v>877</v>
      </c>
      <c r="C172" s="111">
        <v>3</v>
      </c>
      <c r="D172" s="111">
        <v>10</v>
      </c>
      <c r="E172" s="119">
        <v>8900055490</v>
      </c>
      <c r="F172" s="48"/>
      <c r="G172" s="49">
        <v>90</v>
      </c>
      <c r="H172" s="49">
        <v>0</v>
      </c>
      <c r="I172" s="144">
        <f t="shared" si="4"/>
        <v>0</v>
      </c>
      <c r="J172" s="147">
        <f t="shared" si="5"/>
        <v>90</v>
      </c>
    </row>
    <row r="173" spans="1:10" ht="38.25" x14ac:dyDescent="0.2">
      <c r="A173" s="47" t="s">
        <v>231</v>
      </c>
      <c r="B173" s="48">
        <v>877</v>
      </c>
      <c r="C173" s="111">
        <v>3</v>
      </c>
      <c r="D173" s="111">
        <v>10</v>
      </c>
      <c r="E173" s="119">
        <v>8900055490</v>
      </c>
      <c r="F173" s="48">
        <v>100</v>
      </c>
      <c r="G173" s="49">
        <v>90</v>
      </c>
      <c r="H173" s="49">
        <v>0</v>
      </c>
      <c r="I173" s="144">
        <f t="shared" si="4"/>
        <v>0</v>
      </c>
      <c r="J173" s="147">
        <f t="shared" si="5"/>
        <v>90</v>
      </c>
    </row>
    <row r="174" spans="1:10" x14ac:dyDescent="0.2">
      <c r="A174" s="47" t="s">
        <v>161</v>
      </c>
      <c r="B174" s="48">
        <v>877</v>
      </c>
      <c r="C174" s="111">
        <v>7</v>
      </c>
      <c r="D174" s="111"/>
      <c r="E174" s="119"/>
      <c r="F174" s="48"/>
      <c r="G174" s="49">
        <v>5013</v>
      </c>
      <c r="H174" s="49">
        <v>2374.4</v>
      </c>
      <c r="I174" s="144">
        <f t="shared" si="4"/>
        <v>47.364851386395372</v>
      </c>
      <c r="J174" s="147">
        <f t="shared" si="5"/>
        <v>2638.6</v>
      </c>
    </row>
    <row r="175" spans="1:10" x14ac:dyDescent="0.2">
      <c r="A175" s="47" t="s">
        <v>136</v>
      </c>
      <c r="B175" s="48">
        <v>877</v>
      </c>
      <c r="C175" s="111">
        <v>7</v>
      </c>
      <c r="D175" s="111">
        <v>9</v>
      </c>
      <c r="E175" s="119"/>
      <c r="F175" s="48"/>
      <c r="G175" s="49">
        <v>5013</v>
      </c>
      <c r="H175" s="49">
        <v>2374.4</v>
      </c>
      <c r="I175" s="144">
        <f t="shared" si="4"/>
        <v>47.364851386395372</v>
      </c>
      <c r="J175" s="147">
        <f t="shared" si="5"/>
        <v>2638.6</v>
      </c>
    </row>
    <row r="176" spans="1:10" x14ac:dyDescent="0.2">
      <c r="A176" s="47" t="s">
        <v>242</v>
      </c>
      <c r="B176" s="48">
        <v>877</v>
      </c>
      <c r="C176" s="111">
        <v>7</v>
      </c>
      <c r="D176" s="111">
        <v>9</v>
      </c>
      <c r="E176" s="119">
        <v>8700000000</v>
      </c>
      <c r="F176" s="48"/>
      <c r="G176" s="49">
        <v>5013</v>
      </c>
      <c r="H176" s="49">
        <v>2374.4</v>
      </c>
      <c r="I176" s="144">
        <f t="shared" si="4"/>
        <v>47.364851386395372</v>
      </c>
      <c r="J176" s="147">
        <f t="shared" si="5"/>
        <v>2638.6</v>
      </c>
    </row>
    <row r="177" spans="1:10" ht="25.5" x14ac:dyDescent="0.2">
      <c r="A177" s="47" t="s">
        <v>243</v>
      </c>
      <c r="B177" s="48">
        <v>877</v>
      </c>
      <c r="C177" s="111">
        <v>7</v>
      </c>
      <c r="D177" s="111">
        <v>9</v>
      </c>
      <c r="E177" s="119">
        <v>8700046610</v>
      </c>
      <c r="F177" s="48"/>
      <c r="G177" s="49">
        <v>5013</v>
      </c>
      <c r="H177" s="49">
        <v>2374.4</v>
      </c>
      <c r="I177" s="144">
        <f t="shared" si="4"/>
        <v>47.364851386395372</v>
      </c>
      <c r="J177" s="147">
        <f t="shared" si="5"/>
        <v>2638.6</v>
      </c>
    </row>
    <row r="178" spans="1:10" ht="25.5" x14ac:dyDescent="0.2">
      <c r="A178" s="47" t="s">
        <v>226</v>
      </c>
      <c r="B178" s="48">
        <v>877</v>
      </c>
      <c r="C178" s="111">
        <v>7</v>
      </c>
      <c r="D178" s="111">
        <v>9</v>
      </c>
      <c r="E178" s="119">
        <v>8700046610</v>
      </c>
      <c r="F178" s="48">
        <v>600</v>
      </c>
      <c r="G178" s="49">
        <v>5013</v>
      </c>
      <c r="H178" s="49">
        <v>2374.4</v>
      </c>
      <c r="I178" s="144">
        <f t="shared" si="4"/>
        <v>47.364851386395372</v>
      </c>
      <c r="J178" s="147">
        <f t="shared" si="5"/>
        <v>2638.6</v>
      </c>
    </row>
    <row r="179" spans="1:10" s="22" customFormat="1" x14ac:dyDescent="0.2">
      <c r="A179" s="77" t="s">
        <v>244</v>
      </c>
      <c r="B179" s="78">
        <v>900</v>
      </c>
      <c r="C179" s="110"/>
      <c r="D179" s="110"/>
      <c r="E179" s="118"/>
      <c r="F179" s="78"/>
      <c r="G179" s="76">
        <v>130401</v>
      </c>
      <c r="H179" s="76">
        <v>82645</v>
      </c>
      <c r="I179" s="138">
        <f t="shared" si="4"/>
        <v>63.377581460264878</v>
      </c>
      <c r="J179" s="147">
        <f t="shared" si="5"/>
        <v>47756</v>
      </c>
    </row>
    <row r="180" spans="1:10" x14ac:dyDescent="0.2">
      <c r="A180" s="47" t="s">
        <v>155</v>
      </c>
      <c r="B180" s="48">
        <v>900</v>
      </c>
      <c r="C180" s="111">
        <v>1</v>
      </c>
      <c r="D180" s="111"/>
      <c r="E180" s="119"/>
      <c r="F180" s="48"/>
      <c r="G180" s="49">
        <v>130401</v>
      </c>
      <c r="H180" s="49">
        <v>82645</v>
      </c>
      <c r="I180" s="144">
        <f t="shared" si="4"/>
        <v>63.377581460264878</v>
      </c>
      <c r="J180" s="147">
        <f t="shared" si="5"/>
        <v>47756</v>
      </c>
    </row>
    <row r="181" spans="1:10" ht="38.25" x14ac:dyDescent="0.2">
      <c r="A181" s="47" t="s">
        <v>51</v>
      </c>
      <c r="B181" s="48">
        <v>900</v>
      </c>
      <c r="C181" s="111">
        <v>1</v>
      </c>
      <c r="D181" s="111">
        <v>3</v>
      </c>
      <c r="E181" s="119"/>
      <c r="F181" s="48"/>
      <c r="G181" s="49">
        <v>130401</v>
      </c>
      <c r="H181" s="49">
        <v>82645</v>
      </c>
      <c r="I181" s="144">
        <f t="shared" si="4"/>
        <v>63.377581460264878</v>
      </c>
      <c r="J181" s="147">
        <f t="shared" si="5"/>
        <v>47756</v>
      </c>
    </row>
    <row r="182" spans="1:10" ht="25.5" x14ac:dyDescent="0.2">
      <c r="A182" s="47" t="s">
        <v>245</v>
      </c>
      <c r="B182" s="48">
        <v>900</v>
      </c>
      <c r="C182" s="111">
        <v>1</v>
      </c>
      <c r="D182" s="111">
        <v>3</v>
      </c>
      <c r="E182" s="119">
        <v>7900000000</v>
      </c>
      <c r="F182" s="48"/>
      <c r="G182" s="49">
        <v>120925</v>
      </c>
      <c r="H182" s="49">
        <v>79161.8</v>
      </c>
      <c r="I182" s="144">
        <f t="shared" si="4"/>
        <v>65.463551788298531</v>
      </c>
      <c r="J182" s="147">
        <f t="shared" si="5"/>
        <v>41763.199999999997</v>
      </c>
    </row>
    <row r="183" spans="1:10" ht="25.5" x14ac:dyDescent="0.2">
      <c r="A183" s="47" t="s">
        <v>245</v>
      </c>
      <c r="B183" s="48">
        <v>900</v>
      </c>
      <c r="C183" s="111">
        <v>1</v>
      </c>
      <c r="D183" s="111">
        <v>3</v>
      </c>
      <c r="E183" s="119">
        <v>7900000211</v>
      </c>
      <c r="F183" s="48"/>
      <c r="G183" s="49">
        <v>4075.7</v>
      </c>
      <c r="H183" s="49">
        <v>2696.2</v>
      </c>
      <c r="I183" s="144">
        <f t="shared" si="4"/>
        <v>66.153053463208778</v>
      </c>
      <c r="J183" s="147">
        <f t="shared" si="5"/>
        <v>1379.5</v>
      </c>
    </row>
    <row r="184" spans="1:10" ht="38.25" x14ac:dyDescent="0.2">
      <c r="A184" s="47" t="s">
        <v>231</v>
      </c>
      <c r="B184" s="48">
        <v>900</v>
      </c>
      <c r="C184" s="111">
        <v>1</v>
      </c>
      <c r="D184" s="111">
        <v>3</v>
      </c>
      <c r="E184" s="119">
        <v>7900000211</v>
      </c>
      <c r="F184" s="48">
        <v>100</v>
      </c>
      <c r="G184" s="49">
        <v>4075.7</v>
      </c>
      <c r="H184" s="49">
        <v>2696.2</v>
      </c>
      <c r="I184" s="144">
        <f t="shared" si="4"/>
        <v>66.153053463208778</v>
      </c>
      <c r="J184" s="147">
        <f t="shared" si="5"/>
        <v>1379.5</v>
      </c>
    </row>
    <row r="185" spans="1:10" ht="25.5" x14ac:dyDescent="0.2">
      <c r="A185" s="47" t="s">
        <v>245</v>
      </c>
      <c r="B185" s="48">
        <v>900</v>
      </c>
      <c r="C185" s="111">
        <v>1</v>
      </c>
      <c r="D185" s="111">
        <v>3</v>
      </c>
      <c r="E185" s="119">
        <v>7900000212</v>
      </c>
      <c r="F185" s="48"/>
      <c r="G185" s="49">
        <v>19061.7</v>
      </c>
      <c r="H185" s="49">
        <v>12770</v>
      </c>
      <c r="I185" s="144">
        <f t="shared" si="4"/>
        <v>66.992975442903841</v>
      </c>
      <c r="J185" s="147">
        <f t="shared" si="5"/>
        <v>6291.7000000000007</v>
      </c>
    </row>
    <row r="186" spans="1:10" ht="38.25" x14ac:dyDescent="0.2">
      <c r="A186" s="47" t="s">
        <v>231</v>
      </c>
      <c r="B186" s="48">
        <v>900</v>
      </c>
      <c r="C186" s="111">
        <v>1</v>
      </c>
      <c r="D186" s="111">
        <v>3</v>
      </c>
      <c r="E186" s="119">
        <v>7900000212</v>
      </c>
      <c r="F186" s="48">
        <v>100</v>
      </c>
      <c r="G186" s="49">
        <v>19061.7</v>
      </c>
      <c r="H186" s="49">
        <v>12770</v>
      </c>
      <c r="I186" s="144">
        <f t="shared" si="4"/>
        <v>66.992975442903841</v>
      </c>
      <c r="J186" s="147">
        <f t="shared" si="5"/>
        <v>6291.7000000000007</v>
      </c>
    </row>
    <row r="187" spans="1:10" ht="25.5" x14ac:dyDescent="0.2">
      <c r="A187" s="47" t="s">
        <v>245</v>
      </c>
      <c r="B187" s="48">
        <v>900</v>
      </c>
      <c r="C187" s="111">
        <v>1</v>
      </c>
      <c r="D187" s="111">
        <v>3</v>
      </c>
      <c r="E187" s="119">
        <v>7900000213</v>
      </c>
      <c r="F187" s="48"/>
      <c r="G187" s="49">
        <v>64859.7</v>
      </c>
      <c r="H187" s="49">
        <v>44152.9</v>
      </c>
      <c r="I187" s="144">
        <f t="shared" si="4"/>
        <v>68.074474596706438</v>
      </c>
      <c r="J187" s="147">
        <f t="shared" si="5"/>
        <v>20706.799999999996</v>
      </c>
    </row>
    <row r="188" spans="1:10" ht="38.25" x14ac:dyDescent="0.2">
      <c r="A188" s="47" t="s">
        <v>231</v>
      </c>
      <c r="B188" s="48">
        <v>900</v>
      </c>
      <c r="C188" s="111">
        <v>1</v>
      </c>
      <c r="D188" s="111">
        <v>3</v>
      </c>
      <c r="E188" s="119">
        <v>7900000213</v>
      </c>
      <c r="F188" s="48">
        <v>100</v>
      </c>
      <c r="G188" s="49">
        <v>64854.6</v>
      </c>
      <c r="H188" s="49">
        <v>44147.9</v>
      </c>
      <c r="I188" s="144">
        <f t="shared" si="4"/>
        <v>68.072118246045775</v>
      </c>
      <c r="J188" s="147">
        <f t="shared" si="5"/>
        <v>20706.699999999997</v>
      </c>
    </row>
    <row r="189" spans="1:10" x14ac:dyDescent="0.2">
      <c r="A189" s="47" t="s">
        <v>228</v>
      </c>
      <c r="B189" s="48">
        <v>900</v>
      </c>
      <c r="C189" s="111">
        <v>1</v>
      </c>
      <c r="D189" s="111">
        <v>3</v>
      </c>
      <c r="E189" s="119">
        <v>7900000213</v>
      </c>
      <c r="F189" s="48">
        <v>300</v>
      </c>
      <c r="G189" s="49">
        <v>5.0999999999999996</v>
      </c>
      <c r="H189" s="49">
        <v>5</v>
      </c>
      <c r="I189" s="144">
        <f t="shared" si="4"/>
        <v>98.039215686274517</v>
      </c>
      <c r="J189" s="147">
        <f t="shared" si="5"/>
        <v>9.9999999999999645E-2</v>
      </c>
    </row>
    <row r="190" spans="1:10" ht="25.5" x14ac:dyDescent="0.2">
      <c r="A190" s="47" t="s">
        <v>245</v>
      </c>
      <c r="B190" s="48">
        <v>900</v>
      </c>
      <c r="C190" s="111">
        <v>1</v>
      </c>
      <c r="D190" s="111">
        <v>3</v>
      </c>
      <c r="E190" s="119">
        <v>7900000291</v>
      </c>
      <c r="F190" s="48"/>
      <c r="G190" s="49">
        <v>1392.3</v>
      </c>
      <c r="H190" s="49">
        <v>436.1</v>
      </c>
      <c r="I190" s="144">
        <f t="shared" si="4"/>
        <v>31.322272498743093</v>
      </c>
      <c r="J190" s="147">
        <f t="shared" si="5"/>
        <v>956.19999999999993</v>
      </c>
    </row>
    <row r="191" spans="1:10" ht="38.25" x14ac:dyDescent="0.2">
      <c r="A191" s="47" t="s">
        <v>231</v>
      </c>
      <c r="B191" s="48">
        <v>900</v>
      </c>
      <c r="C191" s="111">
        <v>1</v>
      </c>
      <c r="D191" s="111">
        <v>3</v>
      </c>
      <c r="E191" s="119">
        <v>7900000291</v>
      </c>
      <c r="F191" s="48">
        <v>100</v>
      </c>
      <c r="G191" s="49">
        <v>492.3</v>
      </c>
      <c r="H191" s="49">
        <v>312.3</v>
      </c>
      <c r="I191" s="144">
        <f t="shared" si="4"/>
        <v>63.436928702010974</v>
      </c>
      <c r="J191" s="147">
        <f t="shared" si="5"/>
        <v>180</v>
      </c>
    </row>
    <row r="192" spans="1:10" ht="25.5" x14ac:dyDescent="0.2">
      <c r="A192" s="47" t="s">
        <v>233</v>
      </c>
      <c r="B192" s="48">
        <v>900</v>
      </c>
      <c r="C192" s="111">
        <v>1</v>
      </c>
      <c r="D192" s="111">
        <v>3</v>
      </c>
      <c r="E192" s="119">
        <v>7900000291</v>
      </c>
      <c r="F192" s="48">
        <v>200</v>
      </c>
      <c r="G192" s="49">
        <v>900</v>
      </c>
      <c r="H192" s="49">
        <v>123.8</v>
      </c>
      <c r="I192" s="144">
        <f t="shared" si="4"/>
        <v>13.755555555555555</v>
      </c>
      <c r="J192" s="147">
        <f t="shared" si="5"/>
        <v>776.2</v>
      </c>
    </row>
    <row r="193" spans="1:10" ht="25.5" x14ac:dyDescent="0.2">
      <c r="A193" s="47" t="s">
        <v>245</v>
      </c>
      <c r="B193" s="48">
        <v>900</v>
      </c>
      <c r="C193" s="111">
        <v>1</v>
      </c>
      <c r="D193" s="111">
        <v>3</v>
      </c>
      <c r="E193" s="119">
        <v>7900000292</v>
      </c>
      <c r="F193" s="48"/>
      <c r="G193" s="49">
        <v>3938.3</v>
      </c>
      <c r="H193" s="49">
        <v>2498.3000000000002</v>
      </c>
      <c r="I193" s="144">
        <f t="shared" si="4"/>
        <v>63.436000304700002</v>
      </c>
      <c r="J193" s="147">
        <f t="shared" si="5"/>
        <v>1440</v>
      </c>
    </row>
    <row r="194" spans="1:10" ht="38.25" x14ac:dyDescent="0.2">
      <c r="A194" s="47" t="s">
        <v>231</v>
      </c>
      <c r="B194" s="48">
        <v>900</v>
      </c>
      <c r="C194" s="111">
        <v>1</v>
      </c>
      <c r="D194" s="111">
        <v>3</v>
      </c>
      <c r="E194" s="119">
        <v>7900000292</v>
      </c>
      <c r="F194" s="48">
        <v>100</v>
      </c>
      <c r="G194" s="49">
        <v>3938.3</v>
      </c>
      <c r="H194" s="49">
        <v>2498.3000000000002</v>
      </c>
      <c r="I194" s="144">
        <f t="shared" si="4"/>
        <v>63.436000304700002</v>
      </c>
      <c r="J194" s="147">
        <f t="shared" si="5"/>
        <v>1440</v>
      </c>
    </row>
    <row r="195" spans="1:10" ht="25.5" x14ac:dyDescent="0.2">
      <c r="A195" s="47" t="s">
        <v>245</v>
      </c>
      <c r="B195" s="48">
        <v>900</v>
      </c>
      <c r="C195" s="111">
        <v>1</v>
      </c>
      <c r="D195" s="111">
        <v>3</v>
      </c>
      <c r="E195" s="119">
        <v>7900000293</v>
      </c>
      <c r="F195" s="48"/>
      <c r="G195" s="49">
        <v>26189.1</v>
      </c>
      <c r="H195" s="49">
        <v>15608.3</v>
      </c>
      <c r="I195" s="144">
        <f t="shared" si="4"/>
        <v>59.59845890084042</v>
      </c>
      <c r="J195" s="147">
        <f t="shared" si="5"/>
        <v>10580.8</v>
      </c>
    </row>
    <row r="196" spans="1:10" ht="38.25" x14ac:dyDescent="0.2">
      <c r="A196" s="47" t="s">
        <v>231</v>
      </c>
      <c r="B196" s="48">
        <v>900</v>
      </c>
      <c r="C196" s="111">
        <v>1</v>
      </c>
      <c r="D196" s="111">
        <v>3</v>
      </c>
      <c r="E196" s="119">
        <v>7900000293</v>
      </c>
      <c r="F196" s="48">
        <v>100</v>
      </c>
      <c r="G196" s="49">
        <v>11653.1</v>
      </c>
      <c r="H196" s="49">
        <v>7104.4</v>
      </c>
      <c r="I196" s="144">
        <f t="shared" si="4"/>
        <v>60.965751602577846</v>
      </c>
      <c r="J196" s="147">
        <f t="shared" si="5"/>
        <v>4548.7000000000007</v>
      </c>
    </row>
    <row r="197" spans="1:10" ht="25.5" x14ac:dyDescent="0.2">
      <c r="A197" s="47" t="s">
        <v>233</v>
      </c>
      <c r="B197" s="48">
        <v>900</v>
      </c>
      <c r="C197" s="111">
        <v>1</v>
      </c>
      <c r="D197" s="111">
        <v>3</v>
      </c>
      <c r="E197" s="119">
        <v>7900000293</v>
      </c>
      <c r="F197" s="48">
        <v>200</v>
      </c>
      <c r="G197" s="49">
        <v>14536</v>
      </c>
      <c r="H197" s="49">
        <v>8503.9</v>
      </c>
      <c r="I197" s="144">
        <f t="shared" si="4"/>
        <v>58.502339020363237</v>
      </c>
      <c r="J197" s="147">
        <f t="shared" si="5"/>
        <v>6032.1</v>
      </c>
    </row>
    <row r="198" spans="1:10" ht="25.5" x14ac:dyDescent="0.2">
      <c r="A198" s="47" t="s">
        <v>806</v>
      </c>
      <c r="B198" s="48">
        <v>900</v>
      </c>
      <c r="C198" s="111">
        <v>1</v>
      </c>
      <c r="D198" s="111">
        <v>3</v>
      </c>
      <c r="E198" s="119">
        <v>7900000870</v>
      </c>
      <c r="F198" s="48"/>
      <c r="G198" s="49">
        <v>1408.2</v>
      </c>
      <c r="H198" s="49">
        <v>1000</v>
      </c>
      <c r="I198" s="144">
        <f t="shared" si="4"/>
        <v>71.012640249964491</v>
      </c>
      <c r="J198" s="147">
        <f t="shared" si="5"/>
        <v>408.20000000000005</v>
      </c>
    </row>
    <row r="199" spans="1:10" ht="38.25" x14ac:dyDescent="0.2">
      <c r="A199" s="47" t="s">
        <v>231</v>
      </c>
      <c r="B199" s="48">
        <v>900</v>
      </c>
      <c r="C199" s="111">
        <v>1</v>
      </c>
      <c r="D199" s="111">
        <v>3</v>
      </c>
      <c r="E199" s="119">
        <v>7900000870</v>
      </c>
      <c r="F199" s="48">
        <v>100</v>
      </c>
      <c r="G199" s="49">
        <v>1408.2</v>
      </c>
      <c r="H199" s="49">
        <v>1000</v>
      </c>
      <c r="I199" s="144">
        <f t="shared" si="4"/>
        <v>71.012640249964491</v>
      </c>
      <c r="J199" s="147">
        <f t="shared" si="5"/>
        <v>408.20000000000005</v>
      </c>
    </row>
    <row r="200" spans="1:10" ht="25.5" x14ac:dyDescent="0.2">
      <c r="A200" s="47" t="s">
        <v>236</v>
      </c>
      <c r="B200" s="48">
        <v>900</v>
      </c>
      <c r="C200" s="111">
        <v>1</v>
      </c>
      <c r="D200" s="111">
        <v>3</v>
      </c>
      <c r="E200" s="119">
        <v>9900000000</v>
      </c>
      <c r="F200" s="48"/>
      <c r="G200" s="49">
        <v>9476</v>
      </c>
      <c r="H200" s="49">
        <v>3483.2</v>
      </c>
      <c r="I200" s="144">
        <f t="shared" si="4"/>
        <v>36.758125791473198</v>
      </c>
      <c r="J200" s="147">
        <f t="shared" si="5"/>
        <v>5992.8</v>
      </c>
    </row>
    <row r="201" spans="1:10" ht="25.5" x14ac:dyDescent="0.2">
      <c r="A201" s="47" t="s">
        <v>656</v>
      </c>
      <c r="B201" s="48">
        <v>900</v>
      </c>
      <c r="C201" s="111">
        <v>1</v>
      </c>
      <c r="D201" s="111">
        <v>3</v>
      </c>
      <c r="E201" s="119">
        <v>9900051420</v>
      </c>
      <c r="F201" s="48"/>
      <c r="G201" s="49">
        <v>9476</v>
      </c>
      <c r="H201" s="49">
        <v>3483.2</v>
      </c>
      <c r="I201" s="144">
        <f t="shared" si="4"/>
        <v>36.758125791473198</v>
      </c>
      <c r="J201" s="147">
        <f t="shared" si="5"/>
        <v>5992.8</v>
      </c>
    </row>
    <row r="202" spans="1:10" ht="38.25" x14ac:dyDescent="0.2">
      <c r="A202" s="47" t="s">
        <v>231</v>
      </c>
      <c r="B202" s="48">
        <v>900</v>
      </c>
      <c r="C202" s="111">
        <v>1</v>
      </c>
      <c r="D202" s="111">
        <v>3</v>
      </c>
      <c r="E202" s="119">
        <v>9900051420</v>
      </c>
      <c r="F202" s="48">
        <v>100</v>
      </c>
      <c r="G202" s="49">
        <v>8726</v>
      </c>
      <c r="H202" s="49">
        <v>3242.6</v>
      </c>
      <c r="I202" s="144">
        <f t="shared" ref="I202:I265" si="6">H202/G202*100</f>
        <v>37.160210864084341</v>
      </c>
      <c r="J202" s="147">
        <f t="shared" ref="J202:J265" si="7">G202-H202</f>
        <v>5483.4</v>
      </c>
    </row>
    <row r="203" spans="1:10" ht="25.5" x14ac:dyDescent="0.2">
      <c r="A203" s="47" t="s">
        <v>233</v>
      </c>
      <c r="B203" s="48">
        <v>900</v>
      </c>
      <c r="C203" s="111">
        <v>1</v>
      </c>
      <c r="D203" s="111">
        <v>3</v>
      </c>
      <c r="E203" s="119">
        <v>9900051420</v>
      </c>
      <c r="F203" s="48">
        <v>200</v>
      </c>
      <c r="G203" s="49">
        <v>750</v>
      </c>
      <c r="H203" s="49">
        <v>240.6</v>
      </c>
      <c r="I203" s="144">
        <f t="shared" si="6"/>
        <v>32.08</v>
      </c>
      <c r="J203" s="147">
        <f t="shared" si="7"/>
        <v>509.4</v>
      </c>
    </row>
    <row r="204" spans="1:10" s="22" customFormat="1" ht="25.5" x14ac:dyDescent="0.2">
      <c r="A204" s="77" t="s">
        <v>247</v>
      </c>
      <c r="B204" s="78">
        <v>901</v>
      </c>
      <c r="C204" s="110"/>
      <c r="D204" s="110"/>
      <c r="E204" s="118"/>
      <c r="F204" s="78"/>
      <c r="G204" s="76">
        <v>55621.599999999999</v>
      </c>
      <c r="H204" s="76">
        <v>22915.1</v>
      </c>
      <c r="I204" s="138">
        <f t="shared" si="6"/>
        <v>41.198203575589339</v>
      </c>
      <c r="J204" s="147">
        <f t="shared" si="7"/>
        <v>32706.5</v>
      </c>
    </row>
    <row r="205" spans="1:10" x14ac:dyDescent="0.2">
      <c r="A205" s="47" t="s">
        <v>155</v>
      </c>
      <c r="B205" s="48">
        <v>901</v>
      </c>
      <c r="C205" s="111">
        <v>1</v>
      </c>
      <c r="D205" s="111"/>
      <c r="E205" s="119"/>
      <c r="F205" s="48"/>
      <c r="G205" s="49">
        <v>50308.6</v>
      </c>
      <c r="H205" s="49">
        <v>22227.599999999999</v>
      </c>
      <c r="I205" s="144">
        <f t="shared" si="6"/>
        <v>44.18250557558747</v>
      </c>
      <c r="J205" s="147">
        <f t="shared" si="7"/>
        <v>28081</v>
      </c>
    </row>
    <row r="206" spans="1:10" x14ac:dyDescent="0.2">
      <c r="A206" s="47" t="s">
        <v>90</v>
      </c>
      <c r="B206" s="48">
        <v>901</v>
      </c>
      <c r="C206" s="111">
        <v>1</v>
      </c>
      <c r="D206" s="111">
        <v>13</v>
      </c>
      <c r="E206" s="119"/>
      <c r="F206" s="48"/>
      <c r="G206" s="49">
        <v>50308.6</v>
      </c>
      <c r="H206" s="49">
        <v>22227.599999999999</v>
      </c>
      <c r="I206" s="144">
        <f t="shared" si="6"/>
        <v>44.18250557558747</v>
      </c>
      <c r="J206" s="147">
        <f t="shared" si="7"/>
        <v>28081</v>
      </c>
    </row>
    <row r="207" spans="1:10" ht="25.5" x14ac:dyDescent="0.2">
      <c r="A207" s="47" t="s">
        <v>959</v>
      </c>
      <c r="B207" s="48">
        <v>901</v>
      </c>
      <c r="C207" s="111">
        <v>1</v>
      </c>
      <c r="D207" s="111">
        <v>13</v>
      </c>
      <c r="E207" s="119">
        <v>8000000000</v>
      </c>
      <c r="F207" s="48"/>
      <c r="G207" s="49">
        <v>9037.4</v>
      </c>
      <c r="H207" s="49">
        <v>4393.7</v>
      </c>
      <c r="I207" s="144">
        <f t="shared" si="6"/>
        <v>48.616858831079732</v>
      </c>
      <c r="J207" s="147">
        <f t="shared" si="7"/>
        <v>4643.7</v>
      </c>
    </row>
    <row r="208" spans="1:10" ht="38.25" x14ac:dyDescent="0.2">
      <c r="A208" s="47" t="s">
        <v>960</v>
      </c>
      <c r="B208" s="48">
        <v>901</v>
      </c>
      <c r="C208" s="111">
        <v>1</v>
      </c>
      <c r="D208" s="111">
        <v>13</v>
      </c>
      <c r="E208" s="119">
        <v>8000009701</v>
      </c>
      <c r="F208" s="48"/>
      <c r="G208" s="49">
        <v>9037.4</v>
      </c>
      <c r="H208" s="49">
        <v>4393.7</v>
      </c>
      <c r="I208" s="144">
        <f t="shared" si="6"/>
        <v>48.616858831079732</v>
      </c>
      <c r="J208" s="147">
        <f t="shared" si="7"/>
        <v>4643.7</v>
      </c>
    </row>
    <row r="209" spans="1:10" ht="25.5" x14ac:dyDescent="0.2">
      <c r="A209" s="47" t="s">
        <v>233</v>
      </c>
      <c r="B209" s="48">
        <v>901</v>
      </c>
      <c r="C209" s="111">
        <v>1</v>
      </c>
      <c r="D209" s="111">
        <v>13</v>
      </c>
      <c r="E209" s="119">
        <v>8000009701</v>
      </c>
      <c r="F209" s="48">
        <v>200</v>
      </c>
      <c r="G209" s="49">
        <v>9037.4</v>
      </c>
      <c r="H209" s="49">
        <v>4393.7</v>
      </c>
      <c r="I209" s="144">
        <f t="shared" si="6"/>
        <v>48.616858831079732</v>
      </c>
      <c r="J209" s="147">
        <f t="shared" si="7"/>
        <v>4643.7</v>
      </c>
    </row>
    <row r="210" spans="1:10" x14ac:dyDescent="0.2">
      <c r="A210" s="47" t="s">
        <v>230</v>
      </c>
      <c r="B210" s="48">
        <v>901</v>
      </c>
      <c r="C210" s="111">
        <v>1</v>
      </c>
      <c r="D210" s="111">
        <v>13</v>
      </c>
      <c r="E210" s="119">
        <v>8900000000</v>
      </c>
      <c r="F210" s="48"/>
      <c r="G210" s="49">
        <v>15769</v>
      </c>
      <c r="H210" s="49">
        <v>6238.1</v>
      </c>
      <c r="I210" s="144">
        <f t="shared" si="6"/>
        <v>39.559261842856245</v>
      </c>
      <c r="J210" s="147">
        <f t="shared" si="7"/>
        <v>9530.9</v>
      </c>
    </row>
    <row r="211" spans="1:10" x14ac:dyDescent="0.2">
      <c r="A211" s="47" t="s">
        <v>230</v>
      </c>
      <c r="B211" s="48">
        <v>901</v>
      </c>
      <c r="C211" s="111">
        <v>1</v>
      </c>
      <c r="D211" s="111">
        <v>13</v>
      </c>
      <c r="E211" s="119">
        <v>8900000110</v>
      </c>
      <c r="F211" s="48"/>
      <c r="G211" s="49">
        <v>13247</v>
      </c>
      <c r="H211" s="49">
        <v>5981.5</v>
      </c>
      <c r="I211" s="144">
        <f t="shared" si="6"/>
        <v>45.153619687476407</v>
      </c>
      <c r="J211" s="147">
        <f t="shared" si="7"/>
        <v>7265.5</v>
      </c>
    </row>
    <row r="212" spans="1:10" ht="38.25" x14ac:dyDescent="0.2">
      <c r="A212" s="47" t="s">
        <v>231</v>
      </c>
      <c r="B212" s="48">
        <v>901</v>
      </c>
      <c r="C212" s="111">
        <v>1</v>
      </c>
      <c r="D212" s="111">
        <v>13</v>
      </c>
      <c r="E212" s="119">
        <v>8900000110</v>
      </c>
      <c r="F212" s="48">
        <v>100</v>
      </c>
      <c r="G212" s="49">
        <v>13247</v>
      </c>
      <c r="H212" s="49">
        <v>5981.5</v>
      </c>
      <c r="I212" s="144">
        <f t="shared" si="6"/>
        <v>45.153619687476407</v>
      </c>
      <c r="J212" s="147">
        <f t="shared" si="7"/>
        <v>7265.5</v>
      </c>
    </row>
    <row r="213" spans="1:10" x14ac:dyDescent="0.2">
      <c r="A213" s="47" t="s">
        <v>230</v>
      </c>
      <c r="B213" s="48">
        <v>901</v>
      </c>
      <c r="C213" s="111">
        <v>1</v>
      </c>
      <c r="D213" s="111">
        <v>13</v>
      </c>
      <c r="E213" s="119">
        <v>8900000190</v>
      </c>
      <c r="F213" s="48"/>
      <c r="G213" s="49">
        <v>1954</v>
      </c>
      <c r="H213" s="49">
        <v>169.1</v>
      </c>
      <c r="I213" s="144">
        <f t="shared" si="6"/>
        <v>8.6540429887410433</v>
      </c>
      <c r="J213" s="147">
        <f t="shared" si="7"/>
        <v>1784.9</v>
      </c>
    </row>
    <row r="214" spans="1:10" ht="38.25" x14ac:dyDescent="0.2">
      <c r="A214" s="47" t="s">
        <v>231</v>
      </c>
      <c r="B214" s="48">
        <v>901</v>
      </c>
      <c r="C214" s="111">
        <v>1</v>
      </c>
      <c r="D214" s="111">
        <v>13</v>
      </c>
      <c r="E214" s="119">
        <v>8900000190</v>
      </c>
      <c r="F214" s="48">
        <v>100</v>
      </c>
      <c r="G214" s="49">
        <v>300</v>
      </c>
      <c r="H214" s="49">
        <v>0</v>
      </c>
      <c r="I214" s="144">
        <f t="shared" si="6"/>
        <v>0</v>
      </c>
      <c r="J214" s="147">
        <f t="shared" si="7"/>
        <v>300</v>
      </c>
    </row>
    <row r="215" spans="1:10" ht="25.5" x14ac:dyDescent="0.2">
      <c r="A215" s="47" t="s">
        <v>233</v>
      </c>
      <c r="B215" s="48">
        <v>901</v>
      </c>
      <c r="C215" s="111">
        <v>1</v>
      </c>
      <c r="D215" s="111">
        <v>13</v>
      </c>
      <c r="E215" s="119">
        <v>8900000190</v>
      </c>
      <c r="F215" s="48">
        <v>200</v>
      </c>
      <c r="G215" s="49">
        <v>1654</v>
      </c>
      <c r="H215" s="49">
        <v>169.1</v>
      </c>
      <c r="I215" s="144">
        <f t="shared" si="6"/>
        <v>10.223700120918984</v>
      </c>
      <c r="J215" s="147">
        <f t="shared" si="7"/>
        <v>1484.9</v>
      </c>
    </row>
    <row r="216" spans="1:10" ht="25.5" x14ac:dyDescent="0.2">
      <c r="A216" s="47" t="s">
        <v>806</v>
      </c>
      <c r="B216" s="48">
        <v>901</v>
      </c>
      <c r="C216" s="111">
        <v>1</v>
      </c>
      <c r="D216" s="111">
        <v>13</v>
      </c>
      <c r="E216" s="119">
        <v>8900000870</v>
      </c>
      <c r="F216" s="48"/>
      <c r="G216" s="49">
        <v>138</v>
      </c>
      <c r="H216" s="49">
        <v>0</v>
      </c>
      <c r="I216" s="144">
        <f t="shared" si="6"/>
        <v>0</v>
      </c>
      <c r="J216" s="147">
        <f t="shared" si="7"/>
        <v>138</v>
      </c>
    </row>
    <row r="217" spans="1:10" ht="38.25" x14ac:dyDescent="0.2">
      <c r="A217" s="47" t="s">
        <v>231</v>
      </c>
      <c r="B217" s="48">
        <v>901</v>
      </c>
      <c r="C217" s="111">
        <v>1</v>
      </c>
      <c r="D217" s="111">
        <v>13</v>
      </c>
      <c r="E217" s="119">
        <v>8900000870</v>
      </c>
      <c r="F217" s="48">
        <v>100</v>
      </c>
      <c r="G217" s="49">
        <v>138</v>
      </c>
      <c r="H217" s="49">
        <v>0</v>
      </c>
      <c r="I217" s="144">
        <f t="shared" si="6"/>
        <v>0</v>
      </c>
      <c r="J217" s="147">
        <f t="shared" si="7"/>
        <v>138</v>
      </c>
    </row>
    <row r="218" spans="1:10" ht="25.5" x14ac:dyDescent="0.2">
      <c r="A218" s="47" t="s">
        <v>1463</v>
      </c>
      <c r="B218" s="48">
        <v>901</v>
      </c>
      <c r="C218" s="111">
        <v>1</v>
      </c>
      <c r="D218" s="111">
        <v>13</v>
      </c>
      <c r="E218" s="119">
        <v>8900055490</v>
      </c>
      <c r="F218" s="48"/>
      <c r="G218" s="49">
        <v>430</v>
      </c>
      <c r="H218" s="49">
        <v>87.5</v>
      </c>
      <c r="I218" s="144">
        <f t="shared" si="6"/>
        <v>20.348837209302324</v>
      </c>
      <c r="J218" s="147">
        <f t="shared" si="7"/>
        <v>342.5</v>
      </c>
    </row>
    <row r="219" spans="1:10" ht="38.25" x14ac:dyDescent="0.2">
      <c r="A219" s="47" t="s">
        <v>231</v>
      </c>
      <c r="B219" s="48">
        <v>901</v>
      </c>
      <c r="C219" s="111">
        <v>1</v>
      </c>
      <c r="D219" s="111">
        <v>13</v>
      </c>
      <c r="E219" s="119">
        <v>8900055490</v>
      </c>
      <c r="F219" s="48">
        <v>100</v>
      </c>
      <c r="G219" s="49">
        <v>430</v>
      </c>
      <c r="H219" s="49">
        <v>87.5</v>
      </c>
      <c r="I219" s="144">
        <f t="shared" si="6"/>
        <v>20.348837209302324</v>
      </c>
      <c r="J219" s="147">
        <f t="shared" si="7"/>
        <v>342.5</v>
      </c>
    </row>
    <row r="220" spans="1:10" x14ac:dyDescent="0.2">
      <c r="A220" s="47" t="s">
        <v>372</v>
      </c>
      <c r="B220" s="48">
        <v>901</v>
      </c>
      <c r="C220" s="111">
        <v>1</v>
      </c>
      <c r="D220" s="111">
        <v>13</v>
      </c>
      <c r="E220" s="119">
        <v>9600000000</v>
      </c>
      <c r="F220" s="48"/>
      <c r="G220" s="49">
        <v>25502.2</v>
      </c>
      <c r="H220" s="49">
        <v>11595.8</v>
      </c>
      <c r="I220" s="144">
        <f t="shared" si="6"/>
        <v>45.469802605265421</v>
      </c>
      <c r="J220" s="147">
        <f t="shared" si="7"/>
        <v>13906.400000000001</v>
      </c>
    </row>
    <row r="221" spans="1:10" x14ac:dyDescent="0.2">
      <c r="A221" s="47" t="s">
        <v>810</v>
      </c>
      <c r="B221" s="48">
        <v>901</v>
      </c>
      <c r="C221" s="111">
        <v>1</v>
      </c>
      <c r="D221" s="111">
        <v>13</v>
      </c>
      <c r="E221" s="119">
        <v>9600040930</v>
      </c>
      <c r="F221" s="48"/>
      <c r="G221" s="49">
        <v>25502.2</v>
      </c>
      <c r="H221" s="49">
        <v>11595.8</v>
      </c>
      <c r="I221" s="144">
        <f t="shared" si="6"/>
        <v>45.469802605265421</v>
      </c>
      <c r="J221" s="147">
        <f t="shared" si="7"/>
        <v>13906.400000000001</v>
      </c>
    </row>
    <row r="222" spans="1:10" ht="38.25" x14ac:dyDescent="0.2">
      <c r="A222" s="47" t="s">
        <v>231</v>
      </c>
      <c r="B222" s="48">
        <v>901</v>
      </c>
      <c r="C222" s="111">
        <v>1</v>
      </c>
      <c r="D222" s="111">
        <v>13</v>
      </c>
      <c r="E222" s="119">
        <v>9600040930</v>
      </c>
      <c r="F222" s="48">
        <v>100</v>
      </c>
      <c r="G222" s="49">
        <v>18046</v>
      </c>
      <c r="H222" s="49">
        <v>9115.2000000000007</v>
      </c>
      <c r="I222" s="144">
        <f t="shared" si="6"/>
        <v>50.510916546603127</v>
      </c>
      <c r="J222" s="147">
        <f t="shared" si="7"/>
        <v>8930.7999999999993</v>
      </c>
    </row>
    <row r="223" spans="1:10" ht="25.5" x14ac:dyDescent="0.2">
      <c r="A223" s="47" t="s">
        <v>233</v>
      </c>
      <c r="B223" s="48">
        <v>901</v>
      </c>
      <c r="C223" s="111">
        <v>1</v>
      </c>
      <c r="D223" s="111">
        <v>13</v>
      </c>
      <c r="E223" s="119">
        <v>9600040930</v>
      </c>
      <c r="F223" s="48">
        <v>200</v>
      </c>
      <c r="G223" s="49">
        <v>7456.2</v>
      </c>
      <c r="H223" s="49">
        <v>2480.6</v>
      </c>
      <c r="I223" s="144">
        <f t="shared" si="6"/>
        <v>33.268957377752741</v>
      </c>
      <c r="J223" s="147">
        <f t="shared" si="7"/>
        <v>4975.6000000000004</v>
      </c>
    </row>
    <row r="224" spans="1:10" x14ac:dyDescent="0.2">
      <c r="A224" s="47" t="s">
        <v>158</v>
      </c>
      <c r="B224" s="48">
        <v>901</v>
      </c>
      <c r="C224" s="111">
        <v>4</v>
      </c>
      <c r="D224" s="111"/>
      <c r="E224" s="119"/>
      <c r="F224" s="48"/>
      <c r="G224" s="49">
        <v>5313</v>
      </c>
      <c r="H224" s="49">
        <v>687.5</v>
      </c>
      <c r="I224" s="144">
        <f t="shared" si="6"/>
        <v>12.939958592132506</v>
      </c>
      <c r="J224" s="147">
        <f t="shared" si="7"/>
        <v>4625.5</v>
      </c>
    </row>
    <row r="225" spans="1:13" x14ac:dyDescent="0.2">
      <c r="A225" s="47" t="s">
        <v>147</v>
      </c>
      <c r="B225" s="48">
        <v>901</v>
      </c>
      <c r="C225" s="111">
        <v>4</v>
      </c>
      <c r="D225" s="111">
        <v>10</v>
      </c>
      <c r="E225" s="119"/>
      <c r="F225" s="48"/>
      <c r="G225" s="49">
        <v>5313</v>
      </c>
      <c r="H225" s="49">
        <v>687.5</v>
      </c>
      <c r="I225" s="144">
        <f t="shared" si="6"/>
        <v>12.939958592132506</v>
      </c>
      <c r="J225" s="147">
        <f t="shared" si="7"/>
        <v>4625.5</v>
      </c>
    </row>
    <row r="226" spans="1:13" ht="25.5" x14ac:dyDescent="0.2">
      <c r="A226" s="47" t="s">
        <v>949</v>
      </c>
      <c r="B226" s="48">
        <v>901</v>
      </c>
      <c r="C226" s="111">
        <v>4</v>
      </c>
      <c r="D226" s="111">
        <v>10</v>
      </c>
      <c r="E226" s="119">
        <v>1200000000</v>
      </c>
      <c r="F226" s="48"/>
      <c r="G226" s="49">
        <v>5313</v>
      </c>
      <c r="H226" s="49">
        <v>687.5</v>
      </c>
      <c r="I226" s="144">
        <f t="shared" si="6"/>
        <v>12.939958592132506</v>
      </c>
      <c r="J226" s="147">
        <f t="shared" si="7"/>
        <v>4625.5</v>
      </c>
    </row>
    <row r="227" spans="1:13" ht="25.5" x14ac:dyDescent="0.2">
      <c r="A227" s="47" t="s">
        <v>950</v>
      </c>
      <c r="B227" s="48">
        <v>901</v>
      </c>
      <c r="C227" s="111">
        <v>4</v>
      </c>
      <c r="D227" s="111">
        <v>10</v>
      </c>
      <c r="E227" s="119">
        <v>1240000000</v>
      </c>
      <c r="F227" s="48"/>
      <c r="G227" s="49">
        <v>5313</v>
      </c>
      <c r="H227" s="49">
        <v>687.5</v>
      </c>
      <c r="I227" s="144">
        <f t="shared" si="6"/>
        <v>12.939958592132506</v>
      </c>
      <c r="J227" s="147">
        <f t="shared" si="7"/>
        <v>4625.5</v>
      </c>
    </row>
    <row r="228" spans="1:13" x14ac:dyDescent="0.2">
      <c r="A228" s="47" t="s">
        <v>951</v>
      </c>
      <c r="B228" s="48">
        <v>901</v>
      </c>
      <c r="C228" s="111">
        <v>4</v>
      </c>
      <c r="D228" s="111">
        <v>10</v>
      </c>
      <c r="E228" s="119">
        <v>1240100000</v>
      </c>
      <c r="F228" s="48"/>
      <c r="G228" s="49">
        <v>5313</v>
      </c>
      <c r="H228" s="49">
        <v>687.5</v>
      </c>
      <c r="I228" s="144">
        <f t="shared" si="6"/>
        <v>12.939958592132506</v>
      </c>
      <c r="J228" s="147">
        <f t="shared" si="7"/>
        <v>4625.5</v>
      </c>
    </row>
    <row r="229" spans="1:13" ht="25.5" x14ac:dyDescent="0.2">
      <c r="A229" s="47" t="s">
        <v>467</v>
      </c>
      <c r="B229" s="48">
        <v>901</v>
      </c>
      <c r="C229" s="111">
        <v>4</v>
      </c>
      <c r="D229" s="111">
        <v>10</v>
      </c>
      <c r="E229" s="119">
        <v>1240100071</v>
      </c>
      <c r="F229" s="48"/>
      <c r="G229" s="49">
        <v>5313</v>
      </c>
      <c r="H229" s="49">
        <v>687.5</v>
      </c>
      <c r="I229" s="144">
        <f t="shared" si="6"/>
        <v>12.939958592132506</v>
      </c>
      <c r="J229" s="147">
        <f t="shared" si="7"/>
        <v>4625.5</v>
      </c>
    </row>
    <row r="230" spans="1:13" ht="25.5" x14ac:dyDescent="0.2">
      <c r="A230" s="47" t="s">
        <v>233</v>
      </c>
      <c r="B230" s="48">
        <v>901</v>
      </c>
      <c r="C230" s="111">
        <v>4</v>
      </c>
      <c r="D230" s="111">
        <v>10</v>
      </c>
      <c r="E230" s="119">
        <v>1240100071</v>
      </c>
      <c r="F230" s="48">
        <v>200</v>
      </c>
      <c r="G230" s="49">
        <v>5313</v>
      </c>
      <c r="H230" s="49">
        <v>687.5</v>
      </c>
      <c r="I230" s="144">
        <f t="shared" si="6"/>
        <v>12.939958592132506</v>
      </c>
      <c r="J230" s="147">
        <f t="shared" si="7"/>
        <v>4625.5</v>
      </c>
    </row>
    <row r="231" spans="1:13" s="22" customFormat="1" x14ac:dyDescent="0.2">
      <c r="A231" s="77" t="s">
        <v>248</v>
      </c>
      <c r="B231" s="78">
        <v>902</v>
      </c>
      <c r="C231" s="110"/>
      <c r="D231" s="110"/>
      <c r="E231" s="118"/>
      <c r="F231" s="78"/>
      <c r="G231" s="76">
        <v>1074727.1000000001</v>
      </c>
      <c r="H231" s="76">
        <v>698036.9</v>
      </c>
      <c r="I231" s="138">
        <f t="shared" si="6"/>
        <v>64.950153392428646</v>
      </c>
      <c r="J231" s="147">
        <f t="shared" si="7"/>
        <v>376690.20000000007</v>
      </c>
      <c r="L231" s="101"/>
      <c r="M231" s="101"/>
    </row>
    <row r="232" spans="1:13" x14ac:dyDescent="0.2">
      <c r="A232" s="47" t="s">
        <v>158</v>
      </c>
      <c r="B232" s="48">
        <v>902</v>
      </c>
      <c r="C232" s="111">
        <v>4</v>
      </c>
      <c r="D232" s="111"/>
      <c r="E232" s="119"/>
      <c r="F232" s="48"/>
      <c r="G232" s="49">
        <v>994393.4</v>
      </c>
      <c r="H232" s="49">
        <v>629945.9</v>
      </c>
      <c r="I232" s="144">
        <f t="shared" si="6"/>
        <v>63.349766802555209</v>
      </c>
      <c r="J232" s="147">
        <f t="shared" si="7"/>
        <v>364447.5</v>
      </c>
    </row>
    <row r="233" spans="1:13" x14ac:dyDescent="0.2">
      <c r="A233" s="47" t="s">
        <v>121</v>
      </c>
      <c r="B233" s="48">
        <v>902</v>
      </c>
      <c r="C233" s="111">
        <v>4</v>
      </c>
      <c r="D233" s="111">
        <v>1</v>
      </c>
      <c r="E233" s="119"/>
      <c r="F233" s="48"/>
      <c r="G233" s="49">
        <v>28906.2</v>
      </c>
      <c r="H233" s="49">
        <v>14881.4</v>
      </c>
      <c r="I233" s="144">
        <f t="shared" si="6"/>
        <v>51.481689049408089</v>
      </c>
      <c r="J233" s="147">
        <f t="shared" si="7"/>
        <v>14024.800000000001</v>
      </c>
    </row>
    <row r="234" spans="1:13" x14ac:dyDescent="0.2">
      <c r="A234" s="47" t="s">
        <v>230</v>
      </c>
      <c r="B234" s="48">
        <v>902</v>
      </c>
      <c r="C234" s="111">
        <v>4</v>
      </c>
      <c r="D234" s="111">
        <v>1</v>
      </c>
      <c r="E234" s="119">
        <v>8900000000</v>
      </c>
      <c r="F234" s="48"/>
      <c r="G234" s="49">
        <v>28906.2</v>
      </c>
      <c r="H234" s="49">
        <v>14881.4</v>
      </c>
      <c r="I234" s="144">
        <f t="shared" si="6"/>
        <v>51.481689049408089</v>
      </c>
      <c r="J234" s="147">
        <f t="shared" si="7"/>
        <v>14024.800000000001</v>
      </c>
    </row>
    <row r="235" spans="1:13" x14ac:dyDescent="0.2">
      <c r="A235" s="47" t="s">
        <v>230</v>
      </c>
      <c r="B235" s="48">
        <v>902</v>
      </c>
      <c r="C235" s="111">
        <v>4</v>
      </c>
      <c r="D235" s="111">
        <v>1</v>
      </c>
      <c r="E235" s="119">
        <v>8900000110</v>
      </c>
      <c r="F235" s="48"/>
      <c r="G235" s="49">
        <v>22258</v>
      </c>
      <c r="H235" s="49">
        <v>12117</v>
      </c>
      <c r="I235" s="144">
        <f t="shared" si="6"/>
        <v>54.43885344595202</v>
      </c>
      <c r="J235" s="147">
        <f t="shared" si="7"/>
        <v>10141</v>
      </c>
    </row>
    <row r="236" spans="1:13" ht="38.25" x14ac:dyDescent="0.2">
      <c r="A236" s="47" t="s">
        <v>231</v>
      </c>
      <c r="B236" s="48">
        <v>902</v>
      </c>
      <c r="C236" s="111">
        <v>4</v>
      </c>
      <c r="D236" s="111">
        <v>1</v>
      </c>
      <c r="E236" s="119">
        <v>8900000110</v>
      </c>
      <c r="F236" s="48">
        <v>100</v>
      </c>
      <c r="G236" s="49">
        <v>22258</v>
      </c>
      <c r="H236" s="49">
        <v>12117</v>
      </c>
      <c r="I236" s="144">
        <f t="shared" si="6"/>
        <v>54.43885344595202</v>
      </c>
      <c r="J236" s="147">
        <f t="shared" si="7"/>
        <v>10141</v>
      </c>
    </row>
    <row r="237" spans="1:13" x14ac:dyDescent="0.2">
      <c r="A237" s="47" t="s">
        <v>230</v>
      </c>
      <c r="B237" s="48">
        <v>902</v>
      </c>
      <c r="C237" s="111">
        <v>4</v>
      </c>
      <c r="D237" s="111">
        <v>1</v>
      </c>
      <c r="E237" s="119">
        <v>8900000190</v>
      </c>
      <c r="F237" s="48"/>
      <c r="G237" s="49">
        <v>6293.2</v>
      </c>
      <c r="H237" s="49">
        <v>2510.4</v>
      </c>
      <c r="I237" s="144">
        <f t="shared" si="6"/>
        <v>39.890675649907841</v>
      </c>
      <c r="J237" s="147">
        <f t="shared" si="7"/>
        <v>3782.7999999999997</v>
      </c>
    </row>
    <row r="238" spans="1:13" ht="38.25" x14ac:dyDescent="0.2">
      <c r="A238" s="47" t="s">
        <v>231</v>
      </c>
      <c r="B238" s="48">
        <v>902</v>
      </c>
      <c r="C238" s="111">
        <v>4</v>
      </c>
      <c r="D238" s="111">
        <v>1</v>
      </c>
      <c r="E238" s="119">
        <v>8900000190</v>
      </c>
      <c r="F238" s="48">
        <v>100</v>
      </c>
      <c r="G238" s="49">
        <v>540</v>
      </c>
      <c r="H238" s="49">
        <v>247.7</v>
      </c>
      <c r="I238" s="144">
        <f t="shared" si="6"/>
        <v>45.870370370370367</v>
      </c>
      <c r="J238" s="147">
        <f t="shared" si="7"/>
        <v>292.3</v>
      </c>
    </row>
    <row r="239" spans="1:13" ht="25.5" x14ac:dyDescent="0.2">
      <c r="A239" s="47" t="s">
        <v>233</v>
      </c>
      <c r="B239" s="48">
        <v>902</v>
      </c>
      <c r="C239" s="111">
        <v>4</v>
      </c>
      <c r="D239" s="111">
        <v>1</v>
      </c>
      <c r="E239" s="119">
        <v>8900000190</v>
      </c>
      <c r="F239" s="48">
        <v>200</v>
      </c>
      <c r="G239" s="49">
        <v>5643.9</v>
      </c>
      <c r="H239" s="49">
        <v>2223</v>
      </c>
      <c r="I239" s="144">
        <f t="shared" si="6"/>
        <v>39.387657470897786</v>
      </c>
      <c r="J239" s="147">
        <f t="shared" si="7"/>
        <v>3420.8999999999996</v>
      </c>
    </row>
    <row r="240" spans="1:13" x14ac:dyDescent="0.2">
      <c r="A240" s="47" t="s">
        <v>227</v>
      </c>
      <c r="B240" s="48">
        <v>902</v>
      </c>
      <c r="C240" s="111">
        <v>4</v>
      </c>
      <c r="D240" s="111">
        <v>1</v>
      </c>
      <c r="E240" s="119">
        <v>8900000190</v>
      </c>
      <c r="F240" s="48">
        <v>800</v>
      </c>
      <c r="G240" s="49">
        <v>109.3</v>
      </c>
      <c r="H240" s="49">
        <v>39.700000000000003</v>
      </c>
      <c r="I240" s="144">
        <f t="shared" si="6"/>
        <v>36.322049405306501</v>
      </c>
      <c r="J240" s="147">
        <f t="shared" si="7"/>
        <v>69.599999999999994</v>
      </c>
    </row>
    <row r="241" spans="1:10" ht="25.5" x14ac:dyDescent="0.2">
      <c r="A241" s="47" t="s">
        <v>806</v>
      </c>
      <c r="B241" s="48">
        <v>902</v>
      </c>
      <c r="C241" s="111">
        <v>4</v>
      </c>
      <c r="D241" s="111">
        <v>1</v>
      </c>
      <c r="E241" s="119">
        <v>8900000870</v>
      </c>
      <c r="F241" s="48"/>
      <c r="G241" s="49">
        <v>225</v>
      </c>
      <c r="H241" s="49">
        <v>124.2</v>
      </c>
      <c r="I241" s="144">
        <f t="shared" si="6"/>
        <v>55.2</v>
      </c>
      <c r="J241" s="147">
        <f t="shared" si="7"/>
        <v>100.8</v>
      </c>
    </row>
    <row r="242" spans="1:10" ht="38.25" x14ac:dyDescent="0.2">
      <c r="A242" s="47" t="s">
        <v>231</v>
      </c>
      <c r="B242" s="48">
        <v>902</v>
      </c>
      <c r="C242" s="111">
        <v>4</v>
      </c>
      <c r="D242" s="111">
        <v>1</v>
      </c>
      <c r="E242" s="119">
        <v>8900000870</v>
      </c>
      <c r="F242" s="48">
        <v>100</v>
      </c>
      <c r="G242" s="49">
        <v>225</v>
      </c>
      <c r="H242" s="49">
        <v>124.2</v>
      </c>
      <c r="I242" s="144">
        <f t="shared" si="6"/>
        <v>55.2</v>
      </c>
      <c r="J242" s="147">
        <f t="shared" si="7"/>
        <v>100.8</v>
      </c>
    </row>
    <row r="243" spans="1:10" ht="25.5" x14ac:dyDescent="0.2">
      <c r="A243" s="47" t="s">
        <v>1463</v>
      </c>
      <c r="B243" s="48">
        <v>902</v>
      </c>
      <c r="C243" s="111">
        <v>4</v>
      </c>
      <c r="D243" s="111">
        <v>1</v>
      </c>
      <c r="E243" s="119">
        <v>8900055490</v>
      </c>
      <c r="F243" s="48"/>
      <c r="G243" s="49">
        <v>130</v>
      </c>
      <c r="H243" s="49">
        <v>129.80000000000001</v>
      </c>
      <c r="I243" s="144">
        <f t="shared" si="6"/>
        <v>99.846153846153854</v>
      </c>
      <c r="J243" s="147">
        <f t="shared" si="7"/>
        <v>0.19999999999998863</v>
      </c>
    </row>
    <row r="244" spans="1:10" ht="38.25" x14ac:dyDescent="0.2">
      <c r="A244" s="47" t="s">
        <v>231</v>
      </c>
      <c r="B244" s="48">
        <v>902</v>
      </c>
      <c r="C244" s="111">
        <v>4</v>
      </c>
      <c r="D244" s="111">
        <v>1</v>
      </c>
      <c r="E244" s="119">
        <v>8900055490</v>
      </c>
      <c r="F244" s="48">
        <v>100</v>
      </c>
      <c r="G244" s="49">
        <v>130</v>
      </c>
      <c r="H244" s="49">
        <v>129.80000000000001</v>
      </c>
      <c r="I244" s="144">
        <f t="shared" si="6"/>
        <v>99.846153846153854</v>
      </c>
      <c r="J244" s="147">
        <f t="shared" si="7"/>
        <v>0.19999999999998863</v>
      </c>
    </row>
    <row r="245" spans="1:10" x14ac:dyDescent="0.2">
      <c r="A245" s="47" t="s">
        <v>122</v>
      </c>
      <c r="B245" s="48">
        <v>902</v>
      </c>
      <c r="C245" s="111">
        <v>4</v>
      </c>
      <c r="D245" s="111">
        <v>2</v>
      </c>
      <c r="E245" s="119"/>
      <c r="F245" s="48"/>
      <c r="G245" s="49">
        <v>935511.2</v>
      </c>
      <c r="H245" s="49">
        <v>607817.1</v>
      </c>
      <c r="I245" s="144">
        <f t="shared" si="6"/>
        <v>64.971654000507968</v>
      </c>
      <c r="J245" s="147">
        <f t="shared" si="7"/>
        <v>327694.09999999998</v>
      </c>
    </row>
    <row r="246" spans="1:10" ht="25.5" x14ac:dyDescent="0.2">
      <c r="A246" s="47" t="s">
        <v>961</v>
      </c>
      <c r="B246" s="48">
        <v>902</v>
      </c>
      <c r="C246" s="111">
        <v>4</v>
      </c>
      <c r="D246" s="111">
        <v>2</v>
      </c>
      <c r="E246" s="119">
        <v>1900000000</v>
      </c>
      <c r="F246" s="48"/>
      <c r="G246" s="49">
        <v>935511.2</v>
      </c>
      <c r="H246" s="49">
        <v>607817.1</v>
      </c>
      <c r="I246" s="144">
        <f t="shared" si="6"/>
        <v>64.971654000507968</v>
      </c>
      <c r="J246" s="147">
        <f t="shared" si="7"/>
        <v>327694.09999999998</v>
      </c>
    </row>
    <row r="247" spans="1:10" ht="25.5" x14ac:dyDescent="0.2">
      <c r="A247" s="47" t="s">
        <v>962</v>
      </c>
      <c r="B247" s="48">
        <v>902</v>
      </c>
      <c r="C247" s="111">
        <v>4</v>
      </c>
      <c r="D247" s="111">
        <v>2</v>
      </c>
      <c r="E247" s="119">
        <v>1950000000</v>
      </c>
      <c r="F247" s="48"/>
      <c r="G247" s="49">
        <v>935511.2</v>
      </c>
      <c r="H247" s="49">
        <v>607817.1</v>
      </c>
      <c r="I247" s="144">
        <f t="shared" si="6"/>
        <v>64.971654000507968</v>
      </c>
      <c r="J247" s="147">
        <f t="shared" si="7"/>
        <v>327694.09999999998</v>
      </c>
    </row>
    <row r="248" spans="1:10" ht="25.5" x14ac:dyDescent="0.2">
      <c r="A248" s="47" t="s">
        <v>962</v>
      </c>
      <c r="B248" s="48">
        <v>902</v>
      </c>
      <c r="C248" s="111">
        <v>4</v>
      </c>
      <c r="D248" s="111">
        <v>2</v>
      </c>
      <c r="E248" s="119">
        <v>1950200000</v>
      </c>
      <c r="F248" s="48"/>
      <c r="G248" s="49">
        <v>935511.2</v>
      </c>
      <c r="H248" s="49">
        <v>607817.1</v>
      </c>
      <c r="I248" s="144">
        <f t="shared" si="6"/>
        <v>64.971654000507968</v>
      </c>
      <c r="J248" s="147">
        <f t="shared" si="7"/>
        <v>327694.09999999998</v>
      </c>
    </row>
    <row r="249" spans="1:10" ht="25.5" x14ac:dyDescent="0.2">
      <c r="A249" s="47" t="s">
        <v>474</v>
      </c>
      <c r="B249" s="48">
        <v>902</v>
      </c>
      <c r="C249" s="111">
        <v>4</v>
      </c>
      <c r="D249" s="111">
        <v>2</v>
      </c>
      <c r="E249" s="119">
        <v>1950267010</v>
      </c>
      <c r="F249" s="48"/>
      <c r="G249" s="49">
        <v>50000</v>
      </c>
      <c r="H249" s="49">
        <v>0</v>
      </c>
      <c r="I249" s="144">
        <f t="shared" si="6"/>
        <v>0</v>
      </c>
      <c r="J249" s="147">
        <f t="shared" si="7"/>
        <v>50000</v>
      </c>
    </row>
    <row r="250" spans="1:10" x14ac:dyDescent="0.2">
      <c r="A250" s="47" t="s">
        <v>227</v>
      </c>
      <c r="B250" s="48">
        <v>902</v>
      </c>
      <c r="C250" s="111">
        <v>4</v>
      </c>
      <c r="D250" s="111">
        <v>2</v>
      </c>
      <c r="E250" s="119">
        <v>1950267010</v>
      </c>
      <c r="F250" s="48">
        <v>800</v>
      </c>
      <c r="G250" s="49">
        <v>50000</v>
      </c>
      <c r="H250" s="49">
        <v>0</v>
      </c>
      <c r="I250" s="144">
        <f t="shared" si="6"/>
        <v>0</v>
      </c>
      <c r="J250" s="147">
        <f t="shared" si="7"/>
        <v>50000</v>
      </c>
    </row>
    <row r="251" spans="1:10" ht="76.5" x14ac:dyDescent="0.2">
      <c r="A251" s="47" t="s">
        <v>475</v>
      </c>
      <c r="B251" s="48">
        <v>902</v>
      </c>
      <c r="C251" s="111">
        <v>4</v>
      </c>
      <c r="D251" s="111">
        <v>2</v>
      </c>
      <c r="E251" s="119">
        <v>1950267020</v>
      </c>
      <c r="F251" s="48"/>
      <c r="G251" s="49">
        <v>403849</v>
      </c>
      <c r="H251" s="49">
        <v>377531.1</v>
      </c>
      <c r="I251" s="144">
        <f t="shared" si="6"/>
        <v>93.483232594360757</v>
      </c>
      <c r="J251" s="147">
        <f t="shared" si="7"/>
        <v>26317.900000000023</v>
      </c>
    </row>
    <row r="252" spans="1:10" x14ac:dyDescent="0.2">
      <c r="A252" s="47" t="s">
        <v>227</v>
      </c>
      <c r="B252" s="48">
        <v>902</v>
      </c>
      <c r="C252" s="111">
        <v>4</v>
      </c>
      <c r="D252" s="111">
        <v>2</v>
      </c>
      <c r="E252" s="119">
        <v>1950267020</v>
      </c>
      <c r="F252" s="48">
        <v>800</v>
      </c>
      <c r="G252" s="49">
        <v>403849</v>
      </c>
      <c r="H252" s="49">
        <v>377531.1</v>
      </c>
      <c r="I252" s="144">
        <f t="shared" si="6"/>
        <v>93.483232594360757</v>
      </c>
      <c r="J252" s="147">
        <f t="shared" si="7"/>
        <v>26317.900000000023</v>
      </c>
    </row>
    <row r="253" spans="1:10" ht="25.5" x14ac:dyDescent="0.2">
      <c r="A253" s="47" t="s">
        <v>1464</v>
      </c>
      <c r="B253" s="48">
        <v>902</v>
      </c>
      <c r="C253" s="111">
        <v>4</v>
      </c>
      <c r="D253" s="111">
        <v>2</v>
      </c>
      <c r="E253" s="119">
        <v>1950267030</v>
      </c>
      <c r="F253" s="48"/>
      <c r="G253" s="49">
        <v>30396.6</v>
      </c>
      <c r="H253" s="49">
        <v>0</v>
      </c>
      <c r="I253" s="144">
        <f t="shared" si="6"/>
        <v>0</v>
      </c>
      <c r="J253" s="147">
        <f t="shared" si="7"/>
        <v>30396.6</v>
      </c>
    </row>
    <row r="254" spans="1:10" x14ac:dyDescent="0.2">
      <c r="A254" s="47" t="s">
        <v>227</v>
      </c>
      <c r="B254" s="48">
        <v>902</v>
      </c>
      <c r="C254" s="111">
        <v>4</v>
      </c>
      <c r="D254" s="111">
        <v>2</v>
      </c>
      <c r="E254" s="119">
        <v>1950267030</v>
      </c>
      <c r="F254" s="48">
        <v>800</v>
      </c>
      <c r="G254" s="49">
        <v>30396.6</v>
      </c>
      <c r="H254" s="49">
        <v>0</v>
      </c>
      <c r="I254" s="144">
        <f t="shared" si="6"/>
        <v>0</v>
      </c>
      <c r="J254" s="147">
        <f t="shared" si="7"/>
        <v>30396.6</v>
      </c>
    </row>
    <row r="255" spans="1:10" ht="63.75" x14ac:dyDescent="0.2">
      <c r="A255" s="47" t="s">
        <v>476</v>
      </c>
      <c r="B255" s="48">
        <v>902</v>
      </c>
      <c r="C255" s="111">
        <v>4</v>
      </c>
      <c r="D255" s="111">
        <v>2</v>
      </c>
      <c r="E255" s="119">
        <v>1950267040</v>
      </c>
      <c r="F255" s="48"/>
      <c r="G255" s="49">
        <v>379912</v>
      </c>
      <c r="H255" s="49">
        <v>230286</v>
      </c>
      <c r="I255" s="144">
        <f t="shared" si="6"/>
        <v>60.615616247973215</v>
      </c>
      <c r="J255" s="147">
        <f t="shared" si="7"/>
        <v>149626</v>
      </c>
    </row>
    <row r="256" spans="1:10" x14ac:dyDescent="0.2">
      <c r="A256" s="47" t="s">
        <v>227</v>
      </c>
      <c r="B256" s="48">
        <v>902</v>
      </c>
      <c r="C256" s="111">
        <v>4</v>
      </c>
      <c r="D256" s="111">
        <v>2</v>
      </c>
      <c r="E256" s="119">
        <v>1950267040</v>
      </c>
      <c r="F256" s="48">
        <v>800</v>
      </c>
      <c r="G256" s="49">
        <v>379912</v>
      </c>
      <c r="H256" s="49">
        <v>230286</v>
      </c>
      <c r="I256" s="144">
        <f t="shared" si="6"/>
        <v>60.615616247973215</v>
      </c>
      <c r="J256" s="147">
        <f t="shared" si="7"/>
        <v>149626</v>
      </c>
    </row>
    <row r="257" spans="1:10" x14ac:dyDescent="0.2">
      <c r="A257" s="47" t="s">
        <v>477</v>
      </c>
      <c r="B257" s="48">
        <v>902</v>
      </c>
      <c r="C257" s="111">
        <v>4</v>
      </c>
      <c r="D257" s="111">
        <v>2</v>
      </c>
      <c r="E257" s="119">
        <v>1950267050</v>
      </c>
      <c r="F257" s="48"/>
      <c r="G257" s="49">
        <v>8000</v>
      </c>
      <c r="H257" s="49">
        <v>0</v>
      </c>
      <c r="I257" s="144">
        <f t="shared" si="6"/>
        <v>0</v>
      </c>
      <c r="J257" s="147">
        <f t="shared" si="7"/>
        <v>8000</v>
      </c>
    </row>
    <row r="258" spans="1:10" x14ac:dyDescent="0.2">
      <c r="A258" s="47" t="s">
        <v>227</v>
      </c>
      <c r="B258" s="48">
        <v>902</v>
      </c>
      <c r="C258" s="111">
        <v>4</v>
      </c>
      <c r="D258" s="111">
        <v>2</v>
      </c>
      <c r="E258" s="119">
        <v>1950267050</v>
      </c>
      <c r="F258" s="48">
        <v>800</v>
      </c>
      <c r="G258" s="49">
        <v>8000</v>
      </c>
      <c r="H258" s="49">
        <v>0</v>
      </c>
      <c r="I258" s="144">
        <f t="shared" si="6"/>
        <v>0</v>
      </c>
      <c r="J258" s="147">
        <f t="shared" si="7"/>
        <v>8000</v>
      </c>
    </row>
    <row r="259" spans="1:10" ht="51" x14ac:dyDescent="0.2">
      <c r="A259" s="47" t="s">
        <v>657</v>
      </c>
      <c r="B259" s="48">
        <v>902</v>
      </c>
      <c r="C259" s="111">
        <v>4</v>
      </c>
      <c r="D259" s="111">
        <v>2</v>
      </c>
      <c r="E259" s="119" t="s">
        <v>963</v>
      </c>
      <c r="F259" s="48"/>
      <c r="G259" s="49">
        <v>63353.599999999999</v>
      </c>
      <c r="H259" s="49">
        <v>0</v>
      </c>
      <c r="I259" s="144">
        <f t="shared" si="6"/>
        <v>0</v>
      </c>
      <c r="J259" s="147">
        <f t="shared" si="7"/>
        <v>63353.599999999999</v>
      </c>
    </row>
    <row r="260" spans="1:10" x14ac:dyDescent="0.2">
      <c r="A260" s="47" t="s">
        <v>227</v>
      </c>
      <c r="B260" s="48">
        <v>902</v>
      </c>
      <c r="C260" s="111">
        <v>4</v>
      </c>
      <c r="D260" s="111">
        <v>2</v>
      </c>
      <c r="E260" s="119" t="s">
        <v>963</v>
      </c>
      <c r="F260" s="48">
        <v>800</v>
      </c>
      <c r="G260" s="49">
        <v>63353.599999999999</v>
      </c>
      <c r="H260" s="49">
        <v>0</v>
      </c>
      <c r="I260" s="144">
        <f t="shared" si="6"/>
        <v>0</v>
      </c>
      <c r="J260" s="147">
        <f t="shared" si="7"/>
        <v>63353.599999999999</v>
      </c>
    </row>
    <row r="261" spans="1:10" x14ac:dyDescent="0.2">
      <c r="A261" s="47" t="s">
        <v>147</v>
      </c>
      <c r="B261" s="48">
        <v>902</v>
      </c>
      <c r="C261" s="111">
        <v>4</v>
      </c>
      <c r="D261" s="111">
        <v>10</v>
      </c>
      <c r="E261" s="119"/>
      <c r="F261" s="48"/>
      <c r="G261" s="49">
        <v>1093</v>
      </c>
      <c r="H261" s="49">
        <v>133</v>
      </c>
      <c r="I261" s="144">
        <f t="shared" si="6"/>
        <v>12.168344007319305</v>
      </c>
      <c r="J261" s="147">
        <f t="shared" si="7"/>
        <v>960</v>
      </c>
    </row>
    <row r="262" spans="1:10" ht="25.5" x14ac:dyDescent="0.2">
      <c r="A262" s="47" t="s">
        <v>949</v>
      </c>
      <c r="B262" s="48">
        <v>902</v>
      </c>
      <c r="C262" s="111">
        <v>4</v>
      </c>
      <c r="D262" s="111">
        <v>10</v>
      </c>
      <c r="E262" s="119">
        <v>1200000000</v>
      </c>
      <c r="F262" s="48"/>
      <c r="G262" s="49">
        <v>1093</v>
      </c>
      <c r="H262" s="49">
        <v>133</v>
      </c>
      <c r="I262" s="144">
        <f t="shared" si="6"/>
        <v>12.168344007319305</v>
      </c>
      <c r="J262" s="147">
        <f t="shared" si="7"/>
        <v>960</v>
      </c>
    </row>
    <row r="263" spans="1:10" ht="25.5" x14ac:dyDescent="0.2">
      <c r="A263" s="47" t="s">
        <v>950</v>
      </c>
      <c r="B263" s="48">
        <v>902</v>
      </c>
      <c r="C263" s="111">
        <v>4</v>
      </c>
      <c r="D263" s="111">
        <v>10</v>
      </c>
      <c r="E263" s="119">
        <v>1240000000</v>
      </c>
      <c r="F263" s="48"/>
      <c r="G263" s="49">
        <v>1093</v>
      </c>
      <c r="H263" s="49">
        <v>133</v>
      </c>
      <c r="I263" s="144">
        <f t="shared" si="6"/>
        <v>12.168344007319305</v>
      </c>
      <c r="J263" s="147">
        <f t="shared" si="7"/>
        <v>960</v>
      </c>
    </row>
    <row r="264" spans="1:10" x14ac:dyDescent="0.2">
      <c r="A264" s="47" t="s">
        <v>951</v>
      </c>
      <c r="B264" s="48">
        <v>902</v>
      </c>
      <c r="C264" s="111">
        <v>4</v>
      </c>
      <c r="D264" s="111">
        <v>10</v>
      </c>
      <c r="E264" s="119">
        <v>1240100000</v>
      </c>
      <c r="F264" s="48"/>
      <c r="G264" s="49">
        <v>1093</v>
      </c>
      <c r="H264" s="49">
        <v>133</v>
      </c>
      <c r="I264" s="144">
        <f t="shared" si="6"/>
        <v>12.168344007319305</v>
      </c>
      <c r="J264" s="147">
        <f t="shared" si="7"/>
        <v>960</v>
      </c>
    </row>
    <row r="265" spans="1:10" ht="25.5" x14ac:dyDescent="0.2">
      <c r="A265" s="47" t="s">
        <v>467</v>
      </c>
      <c r="B265" s="48">
        <v>902</v>
      </c>
      <c r="C265" s="111">
        <v>4</v>
      </c>
      <c r="D265" s="111">
        <v>10</v>
      </c>
      <c r="E265" s="119">
        <v>1240100071</v>
      </c>
      <c r="F265" s="48"/>
      <c r="G265" s="49">
        <v>1093</v>
      </c>
      <c r="H265" s="49">
        <v>133</v>
      </c>
      <c r="I265" s="144">
        <f t="shared" si="6"/>
        <v>12.168344007319305</v>
      </c>
      <c r="J265" s="147">
        <f t="shared" si="7"/>
        <v>960</v>
      </c>
    </row>
    <row r="266" spans="1:10" ht="25.5" x14ac:dyDescent="0.2">
      <c r="A266" s="47" t="s">
        <v>233</v>
      </c>
      <c r="B266" s="48">
        <v>902</v>
      </c>
      <c r="C266" s="111">
        <v>4</v>
      </c>
      <c r="D266" s="111">
        <v>10</v>
      </c>
      <c r="E266" s="119">
        <v>1240100071</v>
      </c>
      <c r="F266" s="48">
        <v>200</v>
      </c>
      <c r="G266" s="49">
        <v>1093</v>
      </c>
      <c r="H266" s="49">
        <v>133</v>
      </c>
      <c r="I266" s="144">
        <f t="shared" ref="I266:I329" si="8">H266/G266*100</f>
        <v>12.168344007319305</v>
      </c>
      <c r="J266" s="147">
        <f t="shared" ref="J266:J329" si="9">G266-H266</f>
        <v>960</v>
      </c>
    </row>
    <row r="267" spans="1:10" x14ac:dyDescent="0.2">
      <c r="A267" s="47" t="s">
        <v>421</v>
      </c>
      <c r="B267" s="48">
        <v>902</v>
      </c>
      <c r="C267" s="111">
        <v>4</v>
      </c>
      <c r="D267" s="111">
        <v>11</v>
      </c>
      <c r="E267" s="119"/>
      <c r="F267" s="48"/>
      <c r="G267" s="49">
        <v>3000</v>
      </c>
      <c r="H267" s="49">
        <v>3000</v>
      </c>
      <c r="I267" s="144">
        <f t="shared" si="8"/>
        <v>100</v>
      </c>
      <c r="J267" s="147">
        <f t="shared" si="9"/>
        <v>0</v>
      </c>
    </row>
    <row r="268" spans="1:10" ht="25.5" x14ac:dyDescent="0.2">
      <c r="A268" s="47" t="s">
        <v>961</v>
      </c>
      <c r="B268" s="48">
        <v>902</v>
      </c>
      <c r="C268" s="111">
        <v>4</v>
      </c>
      <c r="D268" s="111">
        <v>11</v>
      </c>
      <c r="E268" s="119">
        <v>1900000000</v>
      </c>
      <c r="F268" s="48"/>
      <c r="G268" s="49">
        <v>3000</v>
      </c>
      <c r="H268" s="49">
        <v>3000</v>
      </c>
      <c r="I268" s="144">
        <f t="shared" si="8"/>
        <v>100</v>
      </c>
      <c r="J268" s="147">
        <f t="shared" si="9"/>
        <v>0</v>
      </c>
    </row>
    <row r="269" spans="1:10" ht="25.5" x14ac:dyDescent="0.2">
      <c r="A269" s="47" t="s">
        <v>962</v>
      </c>
      <c r="B269" s="48">
        <v>902</v>
      </c>
      <c r="C269" s="111">
        <v>4</v>
      </c>
      <c r="D269" s="111">
        <v>11</v>
      </c>
      <c r="E269" s="119">
        <v>1950000000</v>
      </c>
      <c r="F269" s="48"/>
      <c r="G269" s="49">
        <v>3000</v>
      </c>
      <c r="H269" s="49">
        <v>3000</v>
      </c>
      <c r="I269" s="144">
        <f t="shared" si="8"/>
        <v>100</v>
      </c>
      <c r="J269" s="147">
        <f t="shared" si="9"/>
        <v>0</v>
      </c>
    </row>
    <row r="270" spans="1:10" ht="25.5" x14ac:dyDescent="0.2">
      <c r="A270" s="47" t="s">
        <v>962</v>
      </c>
      <c r="B270" s="48">
        <v>902</v>
      </c>
      <c r="C270" s="111">
        <v>4</v>
      </c>
      <c r="D270" s="111">
        <v>11</v>
      </c>
      <c r="E270" s="119">
        <v>1950200000</v>
      </c>
      <c r="F270" s="48"/>
      <c r="G270" s="49">
        <v>3000</v>
      </c>
      <c r="H270" s="49">
        <v>3000</v>
      </c>
      <c r="I270" s="144">
        <f t="shared" si="8"/>
        <v>100</v>
      </c>
      <c r="J270" s="147">
        <f t="shared" si="9"/>
        <v>0</v>
      </c>
    </row>
    <row r="271" spans="1:10" x14ac:dyDescent="0.2">
      <c r="A271" s="47" t="s">
        <v>811</v>
      </c>
      <c r="B271" s="48">
        <v>902</v>
      </c>
      <c r="C271" s="111">
        <v>4</v>
      </c>
      <c r="D271" s="111">
        <v>11</v>
      </c>
      <c r="E271" s="119">
        <v>1950260002</v>
      </c>
      <c r="F271" s="48"/>
      <c r="G271" s="49">
        <v>3000</v>
      </c>
      <c r="H271" s="49">
        <v>3000</v>
      </c>
      <c r="I271" s="144">
        <f t="shared" si="8"/>
        <v>100</v>
      </c>
      <c r="J271" s="147">
        <f t="shared" si="9"/>
        <v>0</v>
      </c>
    </row>
    <row r="272" spans="1:10" ht="25.5" x14ac:dyDescent="0.2">
      <c r="A272" s="47" t="s">
        <v>226</v>
      </c>
      <c r="B272" s="48">
        <v>902</v>
      </c>
      <c r="C272" s="111">
        <v>4</v>
      </c>
      <c r="D272" s="111">
        <v>11</v>
      </c>
      <c r="E272" s="119">
        <v>1950260002</v>
      </c>
      <c r="F272" s="48">
        <v>600</v>
      </c>
      <c r="G272" s="49">
        <v>3000</v>
      </c>
      <c r="H272" s="49">
        <v>3000</v>
      </c>
      <c r="I272" s="144">
        <f t="shared" si="8"/>
        <v>100</v>
      </c>
      <c r="J272" s="147">
        <f t="shared" si="9"/>
        <v>0</v>
      </c>
    </row>
    <row r="273" spans="1:12" x14ac:dyDescent="0.2">
      <c r="A273" s="47" t="s">
        <v>92</v>
      </c>
      <c r="B273" s="48">
        <v>902</v>
      </c>
      <c r="C273" s="111">
        <v>4</v>
      </c>
      <c r="D273" s="111">
        <v>12</v>
      </c>
      <c r="E273" s="119"/>
      <c r="F273" s="48"/>
      <c r="G273" s="49">
        <v>25883</v>
      </c>
      <c r="H273" s="49">
        <v>4114.3999999999996</v>
      </c>
      <c r="I273" s="144">
        <f t="shared" si="8"/>
        <v>15.896148050844182</v>
      </c>
      <c r="J273" s="147">
        <f t="shared" si="9"/>
        <v>21768.6</v>
      </c>
    </row>
    <row r="274" spans="1:12" ht="25.5" x14ac:dyDescent="0.2">
      <c r="A274" s="47" t="s">
        <v>961</v>
      </c>
      <c r="B274" s="48">
        <v>902</v>
      </c>
      <c r="C274" s="111">
        <v>4</v>
      </c>
      <c r="D274" s="111">
        <v>12</v>
      </c>
      <c r="E274" s="119">
        <v>1900000000</v>
      </c>
      <c r="F274" s="48"/>
      <c r="G274" s="49">
        <v>25883</v>
      </c>
      <c r="H274" s="49">
        <v>4114.3999999999996</v>
      </c>
      <c r="I274" s="144">
        <f t="shared" si="8"/>
        <v>15.896148050844182</v>
      </c>
      <c r="J274" s="147">
        <f t="shared" si="9"/>
        <v>21768.6</v>
      </c>
    </row>
    <row r="275" spans="1:12" ht="25.5" x14ac:dyDescent="0.2">
      <c r="A275" s="47" t="s">
        <v>964</v>
      </c>
      <c r="B275" s="48">
        <v>902</v>
      </c>
      <c r="C275" s="111">
        <v>4</v>
      </c>
      <c r="D275" s="111">
        <v>12</v>
      </c>
      <c r="E275" s="119">
        <v>1940000000</v>
      </c>
      <c r="F275" s="48"/>
      <c r="G275" s="49">
        <v>11040</v>
      </c>
      <c r="H275" s="49">
        <v>0</v>
      </c>
      <c r="I275" s="144">
        <f t="shared" si="8"/>
        <v>0</v>
      </c>
      <c r="J275" s="147">
        <f t="shared" si="9"/>
        <v>11040</v>
      </c>
    </row>
    <row r="276" spans="1:12" ht="25.5" x14ac:dyDescent="0.2">
      <c r="A276" s="47" t="s">
        <v>965</v>
      </c>
      <c r="B276" s="48">
        <v>902</v>
      </c>
      <c r="C276" s="111">
        <v>4</v>
      </c>
      <c r="D276" s="111">
        <v>12</v>
      </c>
      <c r="E276" s="119">
        <v>1940200000</v>
      </c>
      <c r="F276" s="48"/>
      <c r="G276" s="49">
        <v>11040</v>
      </c>
      <c r="H276" s="49">
        <v>0</v>
      </c>
      <c r="I276" s="144">
        <f t="shared" si="8"/>
        <v>0</v>
      </c>
      <c r="J276" s="147">
        <f t="shared" si="9"/>
        <v>11040</v>
      </c>
    </row>
    <row r="277" spans="1:12" ht="38.25" x14ac:dyDescent="0.2">
      <c r="A277" s="47" t="s">
        <v>966</v>
      </c>
      <c r="B277" s="48">
        <v>902</v>
      </c>
      <c r="C277" s="111">
        <v>4</v>
      </c>
      <c r="D277" s="111">
        <v>12</v>
      </c>
      <c r="E277" s="119" t="s">
        <v>967</v>
      </c>
      <c r="F277" s="48"/>
      <c r="G277" s="49">
        <v>7440</v>
      </c>
      <c r="H277" s="49">
        <v>0</v>
      </c>
      <c r="I277" s="144">
        <f t="shared" si="8"/>
        <v>0</v>
      </c>
      <c r="J277" s="147">
        <f t="shared" si="9"/>
        <v>7440</v>
      </c>
    </row>
    <row r="278" spans="1:12" x14ac:dyDescent="0.2">
      <c r="A278" s="47" t="s">
        <v>227</v>
      </c>
      <c r="B278" s="48">
        <v>902</v>
      </c>
      <c r="C278" s="111">
        <v>4</v>
      </c>
      <c r="D278" s="111">
        <v>12</v>
      </c>
      <c r="E278" s="119" t="s">
        <v>967</v>
      </c>
      <c r="F278" s="48">
        <v>800</v>
      </c>
      <c r="G278" s="49">
        <v>7440</v>
      </c>
      <c r="H278" s="49">
        <v>0</v>
      </c>
      <c r="I278" s="144">
        <f t="shared" si="8"/>
        <v>0</v>
      </c>
      <c r="J278" s="147">
        <f t="shared" si="9"/>
        <v>7440</v>
      </c>
    </row>
    <row r="279" spans="1:12" ht="38.25" x14ac:dyDescent="0.2">
      <c r="A279" s="47" t="s">
        <v>968</v>
      </c>
      <c r="B279" s="48">
        <v>902</v>
      </c>
      <c r="C279" s="111">
        <v>4</v>
      </c>
      <c r="D279" s="111">
        <v>12</v>
      </c>
      <c r="E279" s="119" t="s">
        <v>969</v>
      </c>
      <c r="F279" s="48"/>
      <c r="G279" s="49">
        <v>3600</v>
      </c>
      <c r="H279" s="49">
        <v>0</v>
      </c>
      <c r="I279" s="144">
        <f t="shared" si="8"/>
        <v>0</v>
      </c>
      <c r="J279" s="147">
        <f t="shared" si="9"/>
        <v>3600</v>
      </c>
    </row>
    <row r="280" spans="1:12" x14ac:dyDescent="0.2">
      <c r="A280" s="47" t="s">
        <v>227</v>
      </c>
      <c r="B280" s="48">
        <v>902</v>
      </c>
      <c r="C280" s="111">
        <v>4</v>
      </c>
      <c r="D280" s="111">
        <v>12</v>
      </c>
      <c r="E280" s="119" t="s">
        <v>969</v>
      </c>
      <c r="F280" s="48">
        <v>800</v>
      </c>
      <c r="G280" s="49">
        <v>3600</v>
      </c>
      <c r="H280" s="49">
        <v>0</v>
      </c>
      <c r="I280" s="144">
        <f t="shared" si="8"/>
        <v>0</v>
      </c>
      <c r="J280" s="147">
        <f t="shared" si="9"/>
        <v>3600</v>
      </c>
    </row>
    <row r="281" spans="1:12" ht="25.5" x14ac:dyDescent="0.2">
      <c r="A281" s="47" t="s">
        <v>962</v>
      </c>
      <c r="B281" s="48">
        <v>902</v>
      </c>
      <c r="C281" s="111">
        <v>4</v>
      </c>
      <c r="D281" s="111">
        <v>12</v>
      </c>
      <c r="E281" s="119">
        <v>1950000000</v>
      </c>
      <c r="F281" s="48"/>
      <c r="G281" s="49">
        <v>14843</v>
      </c>
      <c r="H281" s="49">
        <v>4114.3999999999996</v>
      </c>
      <c r="I281" s="144">
        <f t="shared" si="8"/>
        <v>27.719463720272181</v>
      </c>
      <c r="J281" s="147">
        <f t="shared" si="9"/>
        <v>10728.6</v>
      </c>
    </row>
    <row r="282" spans="1:12" ht="25.5" x14ac:dyDescent="0.2">
      <c r="A282" s="47" t="s">
        <v>962</v>
      </c>
      <c r="B282" s="48">
        <v>902</v>
      </c>
      <c r="C282" s="111">
        <v>4</v>
      </c>
      <c r="D282" s="111">
        <v>12</v>
      </c>
      <c r="E282" s="119">
        <v>1950200000</v>
      </c>
      <c r="F282" s="48"/>
      <c r="G282" s="49">
        <v>14843</v>
      </c>
      <c r="H282" s="49">
        <v>4114.3999999999996</v>
      </c>
      <c r="I282" s="144">
        <f t="shared" si="8"/>
        <v>27.719463720272181</v>
      </c>
      <c r="J282" s="147">
        <f t="shared" si="9"/>
        <v>10728.6</v>
      </c>
    </row>
    <row r="283" spans="1:12" ht="25.5" x14ac:dyDescent="0.2">
      <c r="A283" s="47" t="s">
        <v>479</v>
      </c>
      <c r="B283" s="48">
        <v>902</v>
      </c>
      <c r="C283" s="111">
        <v>4</v>
      </c>
      <c r="D283" s="111">
        <v>12</v>
      </c>
      <c r="E283" s="119">
        <v>1950240670</v>
      </c>
      <c r="F283" s="48"/>
      <c r="G283" s="49">
        <v>8343</v>
      </c>
      <c r="H283" s="49">
        <v>4114.3999999999996</v>
      </c>
      <c r="I283" s="144">
        <f t="shared" si="8"/>
        <v>49.315593911063161</v>
      </c>
      <c r="J283" s="147">
        <f t="shared" si="9"/>
        <v>4228.6000000000004</v>
      </c>
    </row>
    <row r="284" spans="1:12" ht="25.5" x14ac:dyDescent="0.2">
      <c r="A284" s="47" t="s">
        <v>226</v>
      </c>
      <c r="B284" s="48">
        <v>902</v>
      </c>
      <c r="C284" s="111">
        <v>4</v>
      </c>
      <c r="D284" s="111">
        <v>12</v>
      </c>
      <c r="E284" s="119">
        <v>1950240670</v>
      </c>
      <c r="F284" s="48">
        <v>600</v>
      </c>
      <c r="G284" s="49">
        <v>8343</v>
      </c>
      <c r="H284" s="49">
        <v>4114.3999999999996</v>
      </c>
      <c r="I284" s="144">
        <f t="shared" si="8"/>
        <v>49.315593911063161</v>
      </c>
      <c r="J284" s="147">
        <f t="shared" si="9"/>
        <v>4228.6000000000004</v>
      </c>
    </row>
    <row r="285" spans="1:12" ht="38.25" x14ac:dyDescent="0.2">
      <c r="A285" s="47" t="s">
        <v>478</v>
      </c>
      <c r="B285" s="48">
        <v>902</v>
      </c>
      <c r="C285" s="111">
        <v>4</v>
      </c>
      <c r="D285" s="111">
        <v>12</v>
      </c>
      <c r="E285" s="119">
        <v>1950267080</v>
      </c>
      <c r="F285" s="48"/>
      <c r="G285" s="49">
        <v>6500</v>
      </c>
      <c r="H285" s="49">
        <v>0</v>
      </c>
      <c r="I285" s="144">
        <f t="shared" si="8"/>
        <v>0</v>
      </c>
      <c r="J285" s="147">
        <f t="shared" si="9"/>
        <v>6500</v>
      </c>
    </row>
    <row r="286" spans="1:12" ht="25.5" x14ac:dyDescent="0.2">
      <c r="A286" s="47" t="s">
        <v>226</v>
      </c>
      <c r="B286" s="48">
        <v>902</v>
      </c>
      <c r="C286" s="111">
        <v>4</v>
      </c>
      <c r="D286" s="111">
        <v>12</v>
      </c>
      <c r="E286" s="119">
        <v>1950267080</v>
      </c>
      <c r="F286" s="48">
        <v>600</v>
      </c>
      <c r="G286" s="49">
        <v>6500</v>
      </c>
      <c r="H286" s="49">
        <v>0</v>
      </c>
      <c r="I286" s="144">
        <f t="shared" si="8"/>
        <v>0</v>
      </c>
      <c r="J286" s="147">
        <f t="shared" si="9"/>
        <v>6500</v>
      </c>
    </row>
    <row r="287" spans="1:12" x14ac:dyDescent="0.2">
      <c r="A287" s="47" t="s">
        <v>163</v>
      </c>
      <c r="B287" s="48">
        <v>902</v>
      </c>
      <c r="C287" s="111">
        <v>10</v>
      </c>
      <c r="D287" s="111"/>
      <c r="E287" s="119"/>
      <c r="F287" s="48"/>
      <c r="G287" s="49">
        <v>12242.7</v>
      </c>
      <c r="H287" s="49">
        <v>0</v>
      </c>
      <c r="I287" s="144">
        <f t="shared" si="8"/>
        <v>0</v>
      </c>
      <c r="J287" s="147">
        <f t="shared" si="9"/>
        <v>12242.7</v>
      </c>
      <c r="K287" s="23"/>
      <c r="L287" s="23"/>
    </row>
    <row r="288" spans="1:12" x14ac:dyDescent="0.2">
      <c r="A288" s="47" t="s">
        <v>134</v>
      </c>
      <c r="B288" s="48">
        <v>902</v>
      </c>
      <c r="C288" s="111">
        <v>10</v>
      </c>
      <c r="D288" s="111">
        <v>3</v>
      </c>
      <c r="E288" s="119"/>
      <c r="F288" s="48"/>
      <c r="G288" s="49">
        <v>12242.7</v>
      </c>
      <c r="H288" s="49">
        <v>0</v>
      </c>
      <c r="I288" s="144">
        <f t="shared" si="8"/>
        <v>0</v>
      </c>
      <c r="J288" s="147">
        <f t="shared" si="9"/>
        <v>12242.7</v>
      </c>
    </row>
    <row r="289" spans="1:11" ht="25.5" x14ac:dyDescent="0.2">
      <c r="A289" s="47" t="s">
        <v>970</v>
      </c>
      <c r="B289" s="48">
        <v>902</v>
      </c>
      <c r="C289" s="111">
        <v>10</v>
      </c>
      <c r="D289" s="111">
        <v>3</v>
      </c>
      <c r="E289" s="119">
        <v>100000000</v>
      </c>
      <c r="F289" s="48"/>
      <c r="G289" s="49">
        <v>12242.7</v>
      </c>
      <c r="H289" s="49">
        <v>0</v>
      </c>
      <c r="I289" s="144">
        <f t="shared" si="8"/>
        <v>0</v>
      </c>
      <c r="J289" s="147">
        <f t="shared" si="9"/>
        <v>12242.7</v>
      </c>
    </row>
    <row r="290" spans="1:11" ht="25.5" x14ac:dyDescent="0.2">
      <c r="A290" s="47" t="s">
        <v>515</v>
      </c>
      <c r="B290" s="48">
        <v>902</v>
      </c>
      <c r="C290" s="111">
        <v>10</v>
      </c>
      <c r="D290" s="111">
        <v>3</v>
      </c>
      <c r="E290" s="119">
        <v>120000000</v>
      </c>
      <c r="F290" s="48"/>
      <c r="G290" s="49">
        <v>12242.7</v>
      </c>
      <c r="H290" s="49">
        <v>0</v>
      </c>
      <c r="I290" s="144">
        <f t="shared" si="8"/>
        <v>0</v>
      </c>
      <c r="J290" s="147">
        <f t="shared" si="9"/>
        <v>12242.7</v>
      </c>
    </row>
    <row r="291" spans="1:11" x14ac:dyDescent="0.2">
      <c r="A291" s="47" t="s">
        <v>971</v>
      </c>
      <c r="B291" s="48">
        <v>902</v>
      </c>
      <c r="C291" s="111">
        <v>10</v>
      </c>
      <c r="D291" s="111">
        <v>3</v>
      </c>
      <c r="E291" s="119" t="s">
        <v>972</v>
      </c>
      <c r="F291" s="48"/>
      <c r="G291" s="49">
        <v>12242.7</v>
      </c>
      <c r="H291" s="49">
        <v>0</v>
      </c>
      <c r="I291" s="144">
        <f t="shared" si="8"/>
        <v>0</v>
      </c>
      <c r="J291" s="147">
        <f t="shared" si="9"/>
        <v>12242.7</v>
      </c>
    </row>
    <row r="292" spans="1:11" x14ac:dyDescent="0.2">
      <c r="A292" s="47" t="s">
        <v>481</v>
      </c>
      <c r="B292" s="48">
        <v>902</v>
      </c>
      <c r="C292" s="111">
        <v>10</v>
      </c>
      <c r="D292" s="111">
        <v>3</v>
      </c>
      <c r="E292" s="119" t="s">
        <v>973</v>
      </c>
      <c r="F292" s="48"/>
      <c r="G292" s="49">
        <v>12242.7</v>
      </c>
      <c r="H292" s="49">
        <v>0</v>
      </c>
      <c r="I292" s="144">
        <f t="shared" si="8"/>
        <v>0</v>
      </c>
      <c r="J292" s="147">
        <f t="shared" si="9"/>
        <v>12242.7</v>
      </c>
    </row>
    <row r="293" spans="1:11" x14ac:dyDescent="0.2">
      <c r="A293" s="47" t="s">
        <v>228</v>
      </c>
      <c r="B293" s="48">
        <v>902</v>
      </c>
      <c r="C293" s="111">
        <v>10</v>
      </c>
      <c r="D293" s="111">
        <v>3</v>
      </c>
      <c r="E293" s="119" t="s">
        <v>973</v>
      </c>
      <c r="F293" s="48">
        <v>300</v>
      </c>
      <c r="G293" s="49">
        <v>12242.7</v>
      </c>
      <c r="H293" s="49">
        <v>0</v>
      </c>
      <c r="I293" s="144">
        <f t="shared" si="8"/>
        <v>0</v>
      </c>
      <c r="J293" s="147">
        <f t="shared" si="9"/>
        <v>12242.7</v>
      </c>
    </row>
    <row r="294" spans="1:11" ht="25.5" x14ac:dyDescent="0.2">
      <c r="A294" s="47" t="s">
        <v>185</v>
      </c>
      <c r="B294" s="48">
        <v>902</v>
      </c>
      <c r="C294" s="111">
        <v>14</v>
      </c>
      <c r="D294" s="111"/>
      <c r="E294" s="119"/>
      <c r="F294" s="48"/>
      <c r="G294" s="49">
        <v>68091</v>
      </c>
      <c r="H294" s="49">
        <v>68091</v>
      </c>
      <c r="I294" s="144">
        <f t="shared" si="8"/>
        <v>100</v>
      </c>
      <c r="J294" s="147">
        <f t="shared" si="9"/>
        <v>0</v>
      </c>
    </row>
    <row r="295" spans="1:11" x14ac:dyDescent="0.2">
      <c r="A295" s="47" t="s">
        <v>131</v>
      </c>
      <c r="B295" s="48">
        <v>902</v>
      </c>
      <c r="C295" s="111">
        <v>14</v>
      </c>
      <c r="D295" s="111">
        <v>3</v>
      </c>
      <c r="E295" s="119"/>
      <c r="F295" s="48"/>
      <c r="G295" s="49">
        <v>68091</v>
      </c>
      <c r="H295" s="49">
        <v>68091</v>
      </c>
      <c r="I295" s="144">
        <f t="shared" si="8"/>
        <v>100</v>
      </c>
      <c r="J295" s="147">
        <f t="shared" si="9"/>
        <v>0</v>
      </c>
    </row>
    <row r="296" spans="1:11" ht="25.5" x14ac:dyDescent="0.2">
      <c r="A296" s="47" t="s">
        <v>961</v>
      </c>
      <c r="B296" s="48">
        <v>902</v>
      </c>
      <c r="C296" s="111">
        <v>14</v>
      </c>
      <c r="D296" s="111">
        <v>3</v>
      </c>
      <c r="E296" s="119">
        <v>1900000000</v>
      </c>
      <c r="F296" s="48"/>
      <c r="G296" s="49">
        <v>68091</v>
      </c>
      <c r="H296" s="49">
        <v>68091</v>
      </c>
      <c r="I296" s="144">
        <f t="shared" si="8"/>
        <v>100</v>
      </c>
      <c r="J296" s="147">
        <f t="shared" si="9"/>
        <v>0</v>
      </c>
    </row>
    <row r="297" spans="1:11" ht="25.5" x14ac:dyDescent="0.2">
      <c r="A297" s="47" t="s">
        <v>962</v>
      </c>
      <c r="B297" s="48">
        <v>902</v>
      </c>
      <c r="C297" s="111">
        <v>14</v>
      </c>
      <c r="D297" s="111">
        <v>3</v>
      </c>
      <c r="E297" s="119">
        <v>1950000000</v>
      </c>
      <c r="F297" s="48"/>
      <c r="G297" s="49">
        <v>68091</v>
      </c>
      <c r="H297" s="49">
        <v>68091</v>
      </c>
      <c r="I297" s="144">
        <f t="shared" si="8"/>
        <v>100</v>
      </c>
      <c r="J297" s="147">
        <f t="shared" si="9"/>
        <v>0</v>
      </c>
    </row>
    <row r="298" spans="1:11" ht="25.5" x14ac:dyDescent="0.2">
      <c r="A298" s="47" t="s">
        <v>962</v>
      </c>
      <c r="B298" s="48">
        <v>902</v>
      </c>
      <c r="C298" s="111">
        <v>14</v>
      </c>
      <c r="D298" s="111">
        <v>3</v>
      </c>
      <c r="E298" s="119">
        <v>1950200000</v>
      </c>
      <c r="F298" s="48"/>
      <c r="G298" s="49">
        <v>68091</v>
      </c>
      <c r="H298" s="49">
        <v>68091</v>
      </c>
      <c r="I298" s="144">
        <f t="shared" si="8"/>
        <v>100</v>
      </c>
      <c r="J298" s="147">
        <f t="shared" si="9"/>
        <v>0</v>
      </c>
    </row>
    <row r="299" spans="1:11" ht="38.25" x14ac:dyDescent="0.2">
      <c r="A299" s="47" t="s">
        <v>658</v>
      </c>
      <c r="B299" s="48">
        <v>902</v>
      </c>
      <c r="C299" s="111">
        <v>14</v>
      </c>
      <c r="D299" s="111">
        <v>3</v>
      </c>
      <c r="E299" s="119">
        <v>1950275060</v>
      </c>
      <c r="F299" s="48"/>
      <c r="G299" s="49">
        <v>68091</v>
      </c>
      <c r="H299" s="49">
        <v>68091</v>
      </c>
      <c r="I299" s="144">
        <f t="shared" si="8"/>
        <v>100</v>
      </c>
      <c r="J299" s="147">
        <f t="shared" si="9"/>
        <v>0</v>
      </c>
    </row>
    <row r="300" spans="1:11" x14ac:dyDescent="0.2">
      <c r="A300" s="47" t="s">
        <v>250</v>
      </c>
      <c r="B300" s="48">
        <v>902</v>
      </c>
      <c r="C300" s="111">
        <v>14</v>
      </c>
      <c r="D300" s="111">
        <v>3</v>
      </c>
      <c r="E300" s="119">
        <v>1950275060</v>
      </c>
      <c r="F300" s="48">
        <v>500</v>
      </c>
      <c r="G300" s="49">
        <v>68091</v>
      </c>
      <c r="H300" s="49">
        <v>68091</v>
      </c>
      <c r="I300" s="144">
        <f t="shared" si="8"/>
        <v>100</v>
      </c>
      <c r="J300" s="147">
        <f t="shared" si="9"/>
        <v>0</v>
      </c>
    </row>
    <row r="301" spans="1:11" s="22" customFormat="1" ht="25.5" x14ac:dyDescent="0.2">
      <c r="A301" s="77" t="s">
        <v>659</v>
      </c>
      <c r="B301" s="78">
        <v>903</v>
      </c>
      <c r="C301" s="110"/>
      <c r="D301" s="110"/>
      <c r="E301" s="118"/>
      <c r="F301" s="78"/>
      <c r="G301" s="76">
        <v>819107.3</v>
      </c>
      <c r="H301" s="76">
        <v>213008.1</v>
      </c>
      <c r="I301" s="138">
        <f t="shared" si="8"/>
        <v>26.004908026091329</v>
      </c>
      <c r="J301" s="147">
        <f t="shared" si="9"/>
        <v>606099.20000000007</v>
      </c>
      <c r="K301" s="101">
        <f>G302+G314+G361+G393+G400+G380</f>
        <v>819107.3</v>
      </c>
    </row>
    <row r="302" spans="1:11" x14ac:dyDescent="0.2">
      <c r="A302" s="47" t="s">
        <v>155</v>
      </c>
      <c r="B302" s="48">
        <v>903</v>
      </c>
      <c r="C302" s="111">
        <v>1</v>
      </c>
      <c r="D302" s="111"/>
      <c r="E302" s="119"/>
      <c r="F302" s="48"/>
      <c r="G302" s="49">
        <v>51968</v>
      </c>
      <c r="H302" s="49">
        <v>26860.400000000001</v>
      </c>
      <c r="I302" s="144">
        <f t="shared" si="8"/>
        <v>51.68642241379311</v>
      </c>
      <c r="J302" s="147">
        <f t="shared" si="9"/>
        <v>25107.599999999999</v>
      </c>
    </row>
    <row r="303" spans="1:11" x14ac:dyDescent="0.2">
      <c r="A303" s="47" t="s">
        <v>90</v>
      </c>
      <c r="B303" s="48">
        <v>903</v>
      </c>
      <c r="C303" s="111">
        <v>1</v>
      </c>
      <c r="D303" s="111">
        <v>13</v>
      </c>
      <c r="E303" s="119"/>
      <c r="F303" s="48"/>
      <c r="G303" s="49">
        <v>51968</v>
      </c>
      <c r="H303" s="49">
        <v>26860.400000000001</v>
      </c>
      <c r="I303" s="144">
        <f t="shared" si="8"/>
        <v>51.68642241379311</v>
      </c>
      <c r="J303" s="147">
        <f t="shared" si="9"/>
        <v>25107.599999999999</v>
      </c>
    </row>
    <row r="304" spans="1:11" x14ac:dyDescent="0.2">
      <c r="A304" s="47" t="s">
        <v>230</v>
      </c>
      <c r="B304" s="48">
        <v>903</v>
      </c>
      <c r="C304" s="111">
        <v>1</v>
      </c>
      <c r="D304" s="111">
        <v>13</v>
      </c>
      <c r="E304" s="119">
        <v>8900000000</v>
      </c>
      <c r="F304" s="48"/>
      <c r="G304" s="49">
        <v>51968</v>
      </c>
      <c r="H304" s="49">
        <v>26860.400000000001</v>
      </c>
      <c r="I304" s="144">
        <f t="shared" si="8"/>
        <v>51.68642241379311</v>
      </c>
      <c r="J304" s="147">
        <f t="shared" si="9"/>
        <v>25107.599999999999</v>
      </c>
    </row>
    <row r="305" spans="1:10" x14ac:dyDescent="0.2">
      <c r="A305" s="47" t="s">
        <v>230</v>
      </c>
      <c r="B305" s="48">
        <v>903</v>
      </c>
      <c r="C305" s="111">
        <v>1</v>
      </c>
      <c r="D305" s="111">
        <v>13</v>
      </c>
      <c r="E305" s="119">
        <v>8900000110</v>
      </c>
      <c r="F305" s="48"/>
      <c r="G305" s="49">
        <v>45984</v>
      </c>
      <c r="H305" s="49">
        <v>24921.4</v>
      </c>
      <c r="I305" s="144">
        <f t="shared" si="8"/>
        <v>54.195807237299931</v>
      </c>
      <c r="J305" s="147">
        <f t="shared" si="9"/>
        <v>21062.6</v>
      </c>
    </row>
    <row r="306" spans="1:10" ht="38.25" x14ac:dyDescent="0.2">
      <c r="A306" s="47" t="s">
        <v>231</v>
      </c>
      <c r="B306" s="48">
        <v>903</v>
      </c>
      <c r="C306" s="111">
        <v>1</v>
      </c>
      <c r="D306" s="111">
        <v>13</v>
      </c>
      <c r="E306" s="119">
        <v>8900000110</v>
      </c>
      <c r="F306" s="48">
        <v>100</v>
      </c>
      <c r="G306" s="49">
        <v>45984</v>
      </c>
      <c r="H306" s="49">
        <v>24921.4</v>
      </c>
      <c r="I306" s="144">
        <f t="shared" si="8"/>
        <v>54.195807237299931</v>
      </c>
      <c r="J306" s="147">
        <f t="shared" si="9"/>
        <v>21062.6</v>
      </c>
    </row>
    <row r="307" spans="1:10" x14ac:dyDescent="0.2">
      <c r="A307" s="47" t="s">
        <v>230</v>
      </c>
      <c r="B307" s="48">
        <v>903</v>
      </c>
      <c r="C307" s="111">
        <v>1</v>
      </c>
      <c r="D307" s="111">
        <v>13</v>
      </c>
      <c r="E307" s="119">
        <v>8900000190</v>
      </c>
      <c r="F307" s="48"/>
      <c r="G307" s="49">
        <v>3648</v>
      </c>
      <c r="H307" s="49">
        <v>1809</v>
      </c>
      <c r="I307" s="144">
        <f t="shared" si="8"/>
        <v>49.588815789473685</v>
      </c>
      <c r="J307" s="147">
        <f t="shared" si="9"/>
        <v>1839</v>
      </c>
    </row>
    <row r="308" spans="1:10" ht="38.25" x14ac:dyDescent="0.2">
      <c r="A308" s="47" t="s">
        <v>231</v>
      </c>
      <c r="B308" s="48">
        <v>903</v>
      </c>
      <c r="C308" s="111">
        <v>1</v>
      </c>
      <c r="D308" s="111">
        <v>13</v>
      </c>
      <c r="E308" s="119">
        <v>8900000190</v>
      </c>
      <c r="F308" s="48">
        <v>100</v>
      </c>
      <c r="G308" s="49">
        <v>1103</v>
      </c>
      <c r="H308" s="49">
        <v>470</v>
      </c>
      <c r="I308" s="144">
        <f t="shared" si="8"/>
        <v>42.611060743427018</v>
      </c>
      <c r="J308" s="147">
        <f t="shared" si="9"/>
        <v>633</v>
      </c>
    </row>
    <row r="309" spans="1:10" ht="25.5" x14ac:dyDescent="0.2">
      <c r="A309" s="47" t="s">
        <v>233</v>
      </c>
      <c r="B309" s="48">
        <v>903</v>
      </c>
      <c r="C309" s="111">
        <v>1</v>
      </c>
      <c r="D309" s="111">
        <v>13</v>
      </c>
      <c r="E309" s="119">
        <v>8900000190</v>
      </c>
      <c r="F309" s="48">
        <v>200</v>
      </c>
      <c r="G309" s="49">
        <v>2545</v>
      </c>
      <c r="H309" s="49">
        <v>1339</v>
      </c>
      <c r="I309" s="144">
        <f t="shared" si="8"/>
        <v>52.612966601178776</v>
      </c>
      <c r="J309" s="147">
        <f t="shared" si="9"/>
        <v>1206</v>
      </c>
    </row>
    <row r="310" spans="1:10" ht="25.5" x14ac:dyDescent="0.2">
      <c r="A310" s="47" t="s">
        <v>806</v>
      </c>
      <c r="B310" s="48">
        <v>903</v>
      </c>
      <c r="C310" s="111">
        <v>1</v>
      </c>
      <c r="D310" s="111">
        <v>13</v>
      </c>
      <c r="E310" s="119">
        <v>8900000870</v>
      </c>
      <c r="F310" s="48"/>
      <c r="G310" s="49">
        <v>363</v>
      </c>
      <c r="H310" s="49">
        <v>0</v>
      </c>
      <c r="I310" s="144">
        <f t="shared" si="8"/>
        <v>0</v>
      </c>
      <c r="J310" s="147">
        <f t="shared" si="9"/>
        <v>363</v>
      </c>
    </row>
    <row r="311" spans="1:10" ht="38.25" x14ac:dyDescent="0.2">
      <c r="A311" s="47" t="s">
        <v>231</v>
      </c>
      <c r="B311" s="48">
        <v>903</v>
      </c>
      <c r="C311" s="111">
        <v>1</v>
      </c>
      <c r="D311" s="111">
        <v>13</v>
      </c>
      <c r="E311" s="119">
        <v>8900000870</v>
      </c>
      <c r="F311" s="48">
        <v>100</v>
      </c>
      <c r="G311" s="49">
        <v>363</v>
      </c>
      <c r="H311" s="49">
        <v>0</v>
      </c>
      <c r="I311" s="144">
        <f t="shared" si="8"/>
        <v>0</v>
      </c>
      <c r="J311" s="147">
        <f t="shared" si="9"/>
        <v>363</v>
      </c>
    </row>
    <row r="312" spans="1:10" ht="25.5" x14ac:dyDescent="0.2">
      <c r="A312" s="47" t="s">
        <v>1463</v>
      </c>
      <c r="B312" s="48">
        <v>903</v>
      </c>
      <c r="C312" s="111">
        <v>1</v>
      </c>
      <c r="D312" s="111">
        <v>13</v>
      </c>
      <c r="E312" s="119">
        <v>8900055490</v>
      </c>
      <c r="F312" s="48"/>
      <c r="G312" s="49">
        <v>1973</v>
      </c>
      <c r="H312" s="49">
        <v>130</v>
      </c>
      <c r="I312" s="144">
        <f t="shared" si="8"/>
        <v>6.5889508362899143</v>
      </c>
      <c r="J312" s="147">
        <f t="shared" si="9"/>
        <v>1843</v>
      </c>
    </row>
    <row r="313" spans="1:10" ht="38.25" x14ac:dyDescent="0.2">
      <c r="A313" s="47" t="s">
        <v>231</v>
      </c>
      <c r="B313" s="48">
        <v>903</v>
      </c>
      <c r="C313" s="111">
        <v>1</v>
      </c>
      <c r="D313" s="111">
        <v>13</v>
      </c>
      <c r="E313" s="119">
        <v>8900055490</v>
      </c>
      <c r="F313" s="48">
        <v>100</v>
      </c>
      <c r="G313" s="49">
        <v>1973</v>
      </c>
      <c r="H313" s="49">
        <v>130</v>
      </c>
      <c r="I313" s="144">
        <f t="shared" si="8"/>
        <v>6.5889508362899143</v>
      </c>
      <c r="J313" s="147">
        <f t="shared" si="9"/>
        <v>1843</v>
      </c>
    </row>
    <row r="314" spans="1:10" x14ac:dyDescent="0.2">
      <c r="A314" s="47" t="s">
        <v>158</v>
      </c>
      <c r="B314" s="48">
        <v>903</v>
      </c>
      <c r="C314" s="111">
        <v>4</v>
      </c>
      <c r="D314" s="111"/>
      <c r="E314" s="119"/>
      <c r="F314" s="48"/>
      <c r="G314" s="49">
        <v>182236.4</v>
      </c>
      <c r="H314" s="49">
        <v>30955.599999999999</v>
      </c>
      <c r="I314" s="144">
        <f t="shared" si="8"/>
        <v>16.986507635137656</v>
      </c>
      <c r="J314" s="147">
        <f t="shared" si="9"/>
        <v>151280.79999999999</v>
      </c>
    </row>
    <row r="315" spans="1:10" x14ac:dyDescent="0.2">
      <c r="A315" s="47" t="s">
        <v>147</v>
      </c>
      <c r="B315" s="48">
        <v>903</v>
      </c>
      <c r="C315" s="111">
        <v>4</v>
      </c>
      <c r="D315" s="111">
        <v>10</v>
      </c>
      <c r="E315" s="119"/>
      <c r="F315" s="48"/>
      <c r="G315" s="49">
        <v>120</v>
      </c>
      <c r="H315" s="49">
        <v>60</v>
      </c>
      <c r="I315" s="144">
        <f t="shared" si="8"/>
        <v>50</v>
      </c>
      <c r="J315" s="147">
        <f t="shared" si="9"/>
        <v>60</v>
      </c>
    </row>
    <row r="316" spans="1:10" ht="25.5" x14ac:dyDescent="0.2">
      <c r="A316" s="47" t="s">
        <v>949</v>
      </c>
      <c r="B316" s="48">
        <v>903</v>
      </c>
      <c r="C316" s="111">
        <v>4</v>
      </c>
      <c r="D316" s="111">
        <v>10</v>
      </c>
      <c r="E316" s="119">
        <v>1200000000</v>
      </c>
      <c r="F316" s="48"/>
      <c r="G316" s="49">
        <v>120</v>
      </c>
      <c r="H316" s="49">
        <v>60</v>
      </c>
      <c r="I316" s="144">
        <f t="shared" si="8"/>
        <v>50</v>
      </c>
      <c r="J316" s="147">
        <f t="shared" si="9"/>
        <v>60</v>
      </c>
    </row>
    <row r="317" spans="1:10" ht="25.5" x14ac:dyDescent="0.2">
      <c r="A317" s="47" t="s">
        <v>950</v>
      </c>
      <c r="B317" s="48">
        <v>903</v>
      </c>
      <c r="C317" s="111">
        <v>4</v>
      </c>
      <c r="D317" s="111">
        <v>10</v>
      </c>
      <c r="E317" s="119">
        <v>1240000000</v>
      </c>
      <c r="F317" s="48"/>
      <c r="G317" s="49">
        <v>120</v>
      </c>
      <c r="H317" s="49">
        <v>60</v>
      </c>
      <c r="I317" s="144">
        <f t="shared" si="8"/>
        <v>50</v>
      </c>
      <c r="J317" s="147">
        <f t="shared" si="9"/>
        <v>60</v>
      </c>
    </row>
    <row r="318" spans="1:10" x14ac:dyDescent="0.2">
      <c r="A318" s="47" t="s">
        <v>951</v>
      </c>
      <c r="B318" s="48">
        <v>903</v>
      </c>
      <c r="C318" s="111">
        <v>4</v>
      </c>
      <c r="D318" s="111">
        <v>10</v>
      </c>
      <c r="E318" s="119">
        <v>1240100000</v>
      </c>
      <c r="F318" s="48"/>
      <c r="G318" s="49">
        <v>120</v>
      </c>
      <c r="H318" s="49">
        <v>60</v>
      </c>
      <c r="I318" s="144">
        <f t="shared" si="8"/>
        <v>50</v>
      </c>
      <c r="J318" s="147">
        <f t="shared" si="9"/>
        <v>60</v>
      </c>
    </row>
    <row r="319" spans="1:10" ht="25.5" x14ac:dyDescent="0.2">
      <c r="A319" s="47" t="s">
        <v>467</v>
      </c>
      <c r="B319" s="48">
        <v>903</v>
      </c>
      <c r="C319" s="111">
        <v>4</v>
      </c>
      <c r="D319" s="111">
        <v>10</v>
      </c>
      <c r="E319" s="119">
        <v>1240100071</v>
      </c>
      <c r="F319" s="48"/>
      <c r="G319" s="49">
        <v>120</v>
      </c>
      <c r="H319" s="49">
        <v>60</v>
      </c>
      <c r="I319" s="144">
        <f t="shared" si="8"/>
        <v>50</v>
      </c>
      <c r="J319" s="147">
        <f t="shared" si="9"/>
        <v>60</v>
      </c>
    </row>
    <row r="320" spans="1:10" ht="25.5" x14ac:dyDescent="0.2">
      <c r="A320" s="47" t="s">
        <v>233</v>
      </c>
      <c r="B320" s="48">
        <v>903</v>
      </c>
      <c r="C320" s="111">
        <v>4</v>
      </c>
      <c r="D320" s="111">
        <v>10</v>
      </c>
      <c r="E320" s="119">
        <v>1240100071</v>
      </c>
      <c r="F320" s="48">
        <v>200</v>
      </c>
      <c r="G320" s="49">
        <v>120</v>
      </c>
      <c r="H320" s="49">
        <v>60</v>
      </c>
      <c r="I320" s="144">
        <f t="shared" si="8"/>
        <v>50</v>
      </c>
      <c r="J320" s="147">
        <f t="shared" si="9"/>
        <v>60</v>
      </c>
    </row>
    <row r="321" spans="1:10" x14ac:dyDescent="0.2">
      <c r="A321" s="47" t="s">
        <v>92</v>
      </c>
      <c r="B321" s="48">
        <v>903</v>
      </c>
      <c r="C321" s="111">
        <v>4</v>
      </c>
      <c r="D321" s="111">
        <v>12</v>
      </c>
      <c r="E321" s="119"/>
      <c r="F321" s="48"/>
      <c r="G321" s="49">
        <v>182116.4</v>
      </c>
      <c r="H321" s="49">
        <v>30895.599999999999</v>
      </c>
      <c r="I321" s="144">
        <f t="shared" si="8"/>
        <v>16.964754409817019</v>
      </c>
      <c r="J321" s="147">
        <f t="shared" si="9"/>
        <v>151220.79999999999</v>
      </c>
    </row>
    <row r="322" spans="1:10" ht="25.5" x14ac:dyDescent="0.2">
      <c r="A322" s="47" t="s">
        <v>975</v>
      </c>
      <c r="B322" s="48">
        <v>903</v>
      </c>
      <c r="C322" s="111">
        <v>4</v>
      </c>
      <c r="D322" s="111">
        <v>12</v>
      </c>
      <c r="E322" s="119">
        <v>3400000000</v>
      </c>
      <c r="F322" s="48"/>
      <c r="G322" s="49">
        <v>152924.5</v>
      </c>
      <c r="H322" s="49">
        <v>8324</v>
      </c>
      <c r="I322" s="144">
        <f t="shared" si="8"/>
        <v>5.4432089037400804</v>
      </c>
      <c r="J322" s="147">
        <f t="shared" si="9"/>
        <v>144600.5</v>
      </c>
    </row>
    <row r="323" spans="1:10" ht="25.5" x14ac:dyDescent="0.2">
      <c r="A323" s="47" t="s">
        <v>976</v>
      </c>
      <c r="B323" s="48">
        <v>903</v>
      </c>
      <c r="C323" s="111">
        <v>4</v>
      </c>
      <c r="D323" s="111">
        <v>12</v>
      </c>
      <c r="E323" s="119">
        <v>3440000000</v>
      </c>
      <c r="F323" s="48"/>
      <c r="G323" s="49">
        <v>146686.5</v>
      </c>
      <c r="H323" s="49">
        <v>5205</v>
      </c>
      <c r="I323" s="144">
        <f t="shared" si="8"/>
        <v>3.5483837981000299</v>
      </c>
      <c r="J323" s="147">
        <f t="shared" si="9"/>
        <v>141481.5</v>
      </c>
    </row>
    <row r="324" spans="1:10" ht="25.5" x14ac:dyDescent="0.2">
      <c r="A324" s="47" t="s">
        <v>976</v>
      </c>
      <c r="B324" s="48">
        <v>903</v>
      </c>
      <c r="C324" s="111">
        <v>4</v>
      </c>
      <c r="D324" s="111">
        <v>12</v>
      </c>
      <c r="E324" s="119">
        <v>3440100000</v>
      </c>
      <c r="F324" s="48"/>
      <c r="G324" s="49">
        <v>119652</v>
      </c>
      <c r="H324" s="49">
        <v>5205</v>
      </c>
      <c r="I324" s="144">
        <f t="shared" si="8"/>
        <v>4.3501153344699635</v>
      </c>
      <c r="J324" s="147">
        <f t="shared" si="9"/>
        <v>114447</v>
      </c>
    </row>
    <row r="325" spans="1:10" x14ac:dyDescent="0.2">
      <c r="A325" s="47" t="s">
        <v>977</v>
      </c>
      <c r="B325" s="48">
        <v>903</v>
      </c>
      <c r="C325" s="111">
        <v>4</v>
      </c>
      <c r="D325" s="111">
        <v>12</v>
      </c>
      <c r="E325" s="119" t="s">
        <v>978</v>
      </c>
      <c r="F325" s="48"/>
      <c r="G325" s="49">
        <v>89212</v>
      </c>
      <c r="H325" s="49">
        <v>0</v>
      </c>
      <c r="I325" s="144">
        <f t="shared" si="8"/>
        <v>0</v>
      </c>
      <c r="J325" s="147">
        <f t="shared" si="9"/>
        <v>89212</v>
      </c>
    </row>
    <row r="326" spans="1:10" x14ac:dyDescent="0.2">
      <c r="A326" s="47" t="s">
        <v>227</v>
      </c>
      <c r="B326" s="48">
        <v>903</v>
      </c>
      <c r="C326" s="111">
        <v>4</v>
      </c>
      <c r="D326" s="111">
        <v>12</v>
      </c>
      <c r="E326" s="119" t="s">
        <v>978</v>
      </c>
      <c r="F326" s="48">
        <v>800</v>
      </c>
      <c r="G326" s="49">
        <v>89212</v>
      </c>
      <c r="H326" s="49">
        <v>0</v>
      </c>
      <c r="I326" s="144">
        <f t="shared" si="8"/>
        <v>0</v>
      </c>
      <c r="J326" s="147">
        <f t="shared" si="9"/>
        <v>89212</v>
      </c>
    </row>
    <row r="327" spans="1:10" x14ac:dyDescent="0.2">
      <c r="A327" s="47" t="s">
        <v>662</v>
      </c>
      <c r="B327" s="48">
        <v>903</v>
      </c>
      <c r="C327" s="111">
        <v>4</v>
      </c>
      <c r="D327" s="111">
        <v>12</v>
      </c>
      <c r="E327" s="119">
        <v>3440165100</v>
      </c>
      <c r="F327" s="48"/>
      <c r="G327" s="49">
        <v>30440</v>
      </c>
      <c r="H327" s="49">
        <v>5205</v>
      </c>
      <c r="I327" s="144">
        <f t="shared" si="8"/>
        <v>17.099211563731931</v>
      </c>
      <c r="J327" s="147">
        <f t="shared" si="9"/>
        <v>25235</v>
      </c>
    </row>
    <row r="328" spans="1:10" x14ac:dyDescent="0.2">
      <c r="A328" s="47" t="s">
        <v>227</v>
      </c>
      <c r="B328" s="48">
        <v>903</v>
      </c>
      <c r="C328" s="111">
        <v>4</v>
      </c>
      <c r="D328" s="111">
        <v>12</v>
      </c>
      <c r="E328" s="119">
        <v>3440165100</v>
      </c>
      <c r="F328" s="48">
        <v>800</v>
      </c>
      <c r="G328" s="49">
        <v>30440</v>
      </c>
      <c r="H328" s="49">
        <v>5205</v>
      </c>
      <c r="I328" s="144">
        <f t="shared" si="8"/>
        <v>17.099211563731931</v>
      </c>
      <c r="J328" s="147">
        <f t="shared" si="9"/>
        <v>25235</v>
      </c>
    </row>
    <row r="329" spans="1:10" ht="51" x14ac:dyDescent="0.2">
      <c r="A329" s="47" t="s">
        <v>979</v>
      </c>
      <c r="B329" s="48">
        <v>903</v>
      </c>
      <c r="C329" s="111">
        <v>4</v>
      </c>
      <c r="D329" s="111">
        <v>12</v>
      </c>
      <c r="E329" s="119">
        <v>3440200000</v>
      </c>
      <c r="F329" s="48"/>
      <c r="G329" s="49">
        <v>27034.5</v>
      </c>
      <c r="H329" s="49">
        <v>0</v>
      </c>
      <c r="I329" s="144">
        <f t="shared" si="8"/>
        <v>0</v>
      </c>
      <c r="J329" s="147">
        <f t="shared" si="9"/>
        <v>27034.5</v>
      </c>
    </row>
    <row r="330" spans="1:10" ht="38.25" x14ac:dyDescent="0.2">
      <c r="A330" s="47" t="s">
        <v>980</v>
      </c>
      <c r="B330" s="48">
        <v>903</v>
      </c>
      <c r="C330" s="111">
        <v>4</v>
      </c>
      <c r="D330" s="111">
        <v>12</v>
      </c>
      <c r="E330" s="119" t="s">
        <v>981</v>
      </c>
      <c r="F330" s="48"/>
      <c r="G330" s="49">
        <v>5050</v>
      </c>
      <c r="H330" s="49">
        <v>0</v>
      </c>
      <c r="I330" s="144">
        <f t="shared" ref="I330:I393" si="10">H330/G330*100</f>
        <v>0</v>
      </c>
      <c r="J330" s="147">
        <f t="shared" ref="J330:J393" si="11">G330-H330</f>
        <v>5050</v>
      </c>
    </row>
    <row r="331" spans="1:10" x14ac:dyDescent="0.2">
      <c r="A331" s="47" t="s">
        <v>227</v>
      </c>
      <c r="B331" s="48">
        <v>903</v>
      </c>
      <c r="C331" s="111">
        <v>4</v>
      </c>
      <c r="D331" s="111">
        <v>12</v>
      </c>
      <c r="E331" s="119" t="s">
        <v>981</v>
      </c>
      <c r="F331" s="48">
        <v>800</v>
      </c>
      <c r="G331" s="49">
        <v>5050</v>
      </c>
      <c r="H331" s="49">
        <v>0</v>
      </c>
      <c r="I331" s="144">
        <f t="shared" si="10"/>
        <v>0</v>
      </c>
      <c r="J331" s="147">
        <f t="shared" si="11"/>
        <v>5050</v>
      </c>
    </row>
    <row r="332" spans="1:10" ht="38.25" x14ac:dyDescent="0.2">
      <c r="A332" s="47" t="s">
        <v>982</v>
      </c>
      <c r="B332" s="48">
        <v>903</v>
      </c>
      <c r="C332" s="111">
        <v>4</v>
      </c>
      <c r="D332" s="111">
        <v>12</v>
      </c>
      <c r="E332" s="119" t="s">
        <v>983</v>
      </c>
      <c r="F332" s="48"/>
      <c r="G332" s="49">
        <v>16934.5</v>
      </c>
      <c r="H332" s="49">
        <v>0</v>
      </c>
      <c r="I332" s="144">
        <f t="shared" si="10"/>
        <v>0</v>
      </c>
      <c r="J332" s="147">
        <f t="shared" si="11"/>
        <v>16934.5</v>
      </c>
    </row>
    <row r="333" spans="1:10" x14ac:dyDescent="0.2">
      <c r="A333" s="47" t="s">
        <v>227</v>
      </c>
      <c r="B333" s="48">
        <v>903</v>
      </c>
      <c r="C333" s="111">
        <v>4</v>
      </c>
      <c r="D333" s="111">
        <v>12</v>
      </c>
      <c r="E333" s="119" t="s">
        <v>983</v>
      </c>
      <c r="F333" s="48">
        <v>800</v>
      </c>
      <c r="G333" s="49">
        <v>16934.5</v>
      </c>
      <c r="H333" s="49">
        <v>0</v>
      </c>
      <c r="I333" s="144">
        <f t="shared" si="10"/>
        <v>0</v>
      </c>
      <c r="J333" s="147">
        <f t="shared" si="11"/>
        <v>16934.5</v>
      </c>
    </row>
    <row r="334" spans="1:10" ht="25.5" x14ac:dyDescent="0.2">
      <c r="A334" s="47" t="s">
        <v>984</v>
      </c>
      <c r="B334" s="48">
        <v>903</v>
      </c>
      <c r="C334" s="111">
        <v>4</v>
      </c>
      <c r="D334" s="111">
        <v>12</v>
      </c>
      <c r="E334" s="119" t="s">
        <v>985</v>
      </c>
      <c r="F334" s="48"/>
      <c r="G334" s="49">
        <v>5050</v>
      </c>
      <c r="H334" s="49">
        <v>0</v>
      </c>
      <c r="I334" s="144">
        <f t="shared" si="10"/>
        <v>0</v>
      </c>
      <c r="J334" s="147">
        <f t="shared" si="11"/>
        <v>5050</v>
      </c>
    </row>
    <row r="335" spans="1:10" x14ac:dyDescent="0.2">
      <c r="A335" s="47" t="s">
        <v>227</v>
      </c>
      <c r="B335" s="48">
        <v>903</v>
      </c>
      <c r="C335" s="111">
        <v>4</v>
      </c>
      <c r="D335" s="111">
        <v>12</v>
      </c>
      <c r="E335" s="119" t="s">
        <v>985</v>
      </c>
      <c r="F335" s="48">
        <v>800</v>
      </c>
      <c r="G335" s="49">
        <v>5050</v>
      </c>
      <c r="H335" s="49">
        <v>0</v>
      </c>
      <c r="I335" s="144">
        <f t="shared" si="10"/>
        <v>0</v>
      </c>
      <c r="J335" s="147">
        <f t="shared" si="11"/>
        <v>5050</v>
      </c>
    </row>
    <row r="336" spans="1:10" x14ac:dyDescent="0.2">
      <c r="A336" s="47" t="s">
        <v>986</v>
      </c>
      <c r="B336" s="48">
        <v>903</v>
      </c>
      <c r="C336" s="111">
        <v>4</v>
      </c>
      <c r="D336" s="111">
        <v>12</v>
      </c>
      <c r="E336" s="119">
        <v>3450000000</v>
      </c>
      <c r="F336" s="48"/>
      <c r="G336" s="49">
        <v>6238</v>
      </c>
      <c r="H336" s="49">
        <v>3119</v>
      </c>
      <c r="I336" s="144">
        <f t="shared" si="10"/>
        <v>50</v>
      </c>
      <c r="J336" s="147">
        <f t="shared" si="11"/>
        <v>3119</v>
      </c>
    </row>
    <row r="337" spans="1:10" x14ac:dyDescent="0.2">
      <c r="A337" s="47" t="s">
        <v>986</v>
      </c>
      <c r="B337" s="48">
        <v>903</v>
      </c>
      <c r="C337" s="111">
        <v>4</v>
      </c>
      <c r="D337" s="111">
        <v>12</v>
      </c>
      <c r="E337" s="119">
        <v>3450100000</v>
      </c>
      <c r="F337" s="48"/>
      <c r="G337" s="49">
        <v>6238</v>
      </c>
      <c r="H337" s="49">
        <v>3119</v>
      </c>
      <c r="I337" s="144">
        <f t="shared" si="10"/>
        <v>50</v>
      </c>
      <c r="J337" s="147">
        <f t="shared" si="11"/>
        <v>3119</v>
      </c>
    </row>
    <row r="338" spans="1:10" x14ac:dyDescent="0.2">
      <c r="A338" s="47" t="s">
        <v>661</v>
      </c>
      <c r="B338" s="48">
        <v>903</v>
      </c>
      <c r="C338" s="111">
        <v>4</v>
      </c>
      <c r="D338" s="111">
        <v>12</v>
      </c>
      <c r="E338" s="119">
        <v>3450160090</v>
      </c>
      <c r="F338" s="48"/>
      <c r="G338" s="49">
        <v>6238</v>
      </c>
      <c r="H338" s="49">
        <v>3119</v>
      </c>
      <c r="I338" s="144">
        <f t="shared" si="10"/>
        <v>50</v>
      </c>
      <c r="J338" s="147">
        <f t="shared" si="11"/>
        <v>3119</v>
      </c>
    </row>
    <row r="339" spans="1:10" ht="25.5" x14ac:dyDescent="0.2">
      <c r="A339" s="47" t="s">
        <v>226</v>
      </c>
      <c r="B339" s="48">
        <v>903</v>
      </c>
      <c r="C339" s="111">
        <v>4</v>
      </c>
      <c r="D339" s="111">
        <v>12</v>
      </c>
      <c r="E339" s="119">
        <v>3450160090</v>
      </c>
      <c r="F339" s="48">
        <v>600</v>
      </c>
      <c r="G339" s="49">
        <v>6238</v>
      </c>
      <c r="H339" s="49">
        <v>3119</v>
      </c>
      <c r="I339" s="144">
        <f t="shared" si="10"/>
        <v>50</v>
      </c>
      <c r="J339" s="147">
        <f t="shared" si="11"/>
        <v>3119</v>
      </c>
    </row>
    <row r="340" spans="1:10" ht="25.5" x14ac:dyDescent="0.2">
      <c r="A340" s="47" t="s">
        <v>803</v>
      </c>
      <c r="B340" s="48">
        <v>903</v>
      </c>
      <c r="C340" s="111">
        <v>4</v>
      </c>
      <c r="D340" s="111">
        <v>12</v>
      </c>
      <c r="E340" s="119">
        <v>3500000000</v>
      </c>
      <c r="F340" s="48"/>
      <c r="G340" s="49">
        <v>20998.9</v>
      </c>
      <c r="H340" s="49">
        <v>17027.8</v>
      </c>
      <c r="I340" s="144">
        <f t="shared" si="10"/>
        <v>81.089009424303171</v>
      </c>
      <c r="J340" s="147">
        <f t="shared" si="11"/>
        <v>3971.1000000000022</v>
      </c>
    </row>
    <row r="341" spans="1:10" ht="38.25" x14ac:dyDescent="0.2">
      <c r="A341" s="47" t="s">
        <v>663</v>
      </c>
      <c r="B341" s="48">
        <v>903</v>
      </c>
      <c r="C341" s="111">
        <v>4</v>
      </c>
      <c r="D341" s="111">
        <v>12</v>
      </c>
      <c r="E341" s="119">
        <v>3520000000</v>
      </c>
      <c r="F341" s="48"/>
      <c r="G341" s="49">
        <v>20998.9</v>
      </c>
      <c r="H341" s="49">
        <v>17027.8</v>
      </c>
      <c r="I341" s="144">
        <f t="shared" si="10"/>
        <v>81.089009424303171</v>
      </c>
      <c r="J341" s="147">
        <f t="shared" si="11"/>
        <v>3971.1000000000022</v>
      </c>
    </row>
    <row r="342" spans="1:10" ht="25.5" x14ac:dyDescent="0.2">
      <c r="A342" s="47" t="s">
        <v>482</v>
      </c>
      <c r="B342" s="48">
        <v>903</v>
      </c>
      <c r="C342" s="111">
        <v>4</v>
      </c>
      <c r="D342" s="111">
        <v>12</v>
      </c>
      <c r="E342" s="119" t="s">
        <v>664</v>
      </c>
      <c r="F342" s="48"/>
      <c r="G342" s="49">
        <v>4889</v>
      </c>
      <c r="H342" s="49">
        <v>4889</v>
      </c>
      <c r="I342" s="144">
        <f t="shared" si="10"/>
        <v>100</v>
      </c>
      <c r="J342" s="147">
        <f t="shared" si="11"/>
        <v>0</v>
      </c>
    </row>
    <row r="343" spans="1:10" ht="38.25" x14ac:dyDescent="0.2">
      <c r="A343" s="47" t="s">
        <v>483</v>
      </c>
      <c r="B343" s="48">
        <v>903</v>
      </c>
      <c r="C343" s="111">
        <v>4</v>
      </c>
      <c r="D343" s="111">
        <v>12</v>
      </c>
      <c r="E343" s="119" t="s">
        <v>665</v>
      </c>
      <c r="F343" s="48"/>
      <c r="G343" s="49">
        <v>4889</v>
      </c>
      <c r="H343" s="49">
        <v>4889</v>
      </c>
      <c r="I343" s="144">
        <f t="shared" si="10"/>
        <v>100</v>
      </c>
      <c r="J343" s="147">
        <f t="shared" si="11"/>
        <v>0</v>
      </c>
    </row>
    <row r="344" spans="1:10" ht="25.5" x14ac:dyDescent="0.2">
      <c r="A344" s="47" t="s">
        <v>226</v>
      </c>
      <c r="B344" s="48">
        <v>903</v>
      </c>
      <c r="C344" s="111">
        <v>4</v>
      </c>
      <c r="D344" s="111">
        <v>12</v>
      </c>
      <c r="E344" s="119" t="s">
        <v>665</v>
      </c>
      <c r="F344" s="48">
        <v>600</v>
      </c>
      <c r="G344" s="49">
        <v>4889</v>
      </c>
      <c r="H344" s="49">
        <v>4889</v>
      </c>
      <c r="I344" s="144">
        <f t="shared" si="10"/>
        <v>100</v>
      </c>
      <c r="J344" s="147">
        <f t="shared" si="11"/>
        <v>0</v>
      </c>
    </row>
    <row r="345" spans="1:10" ht="25.5" x14ac:dyDescent="0.2">
      <c r="A345" s="47" t="s">
        <v>987</v>
      </c>
      <c r="B345" s="48">
        <v>903</v>
      </c>
      <c r="C345" s="111">
        <v>4</v>
      </c>
      <c r="D345" s="111">
        <v>12</v>
      </c>
      <c r="E345" s="119" t="s">
        <v>666</v>
      </c>
      <c r="F345" s="48"/>
      <c r="G345" s="49">
        <v>10775.9</v>
      </c>
      <c r="H345" s="49">
        <v>9804.9</v>
      </c>
      <c r="I345" s="144">
        <f t="shared" si="10"/>
        <v>90.989151718185951</v>
      </c>
      <c r="J345" s="147">
        <f t="shared" si="11"/>
        <v>971</v>
      </c>
    </row>
    <row r="346" spans="1:10" ht="38.25" x14ac:dyDescent="0.2">
      <c r="A346" s="47" t="s">
        <v>483</v>
      </c>
      <c r="B346" s="48">
        <v>903</v>
      </c>
      <c r="C346" s="111">
        <v>4</v>
      </c>
      <c r="D346" s="111">
        <v>12</v>
      </c>
      <c r="E346" s="119" t="s">
        <v>667</v>
      </c>
      <c r="F346" s="48"/>
      <c r="G346" s="49">
        <v>10775.9</v>
      </c>
      <c r="H346" s="49">
        <v>9804.9</v>
      </c>
      <c r="I346" s="144">
        <f t="shared" si="10"/>
        <v>90.989151718185951</v>
      </c>
      <c r="J346" s="147">
        <f t="shared" si="11"/>
        <v>971</v>
      </c>
    </row>
    <row r="347" spans="1:10" ht="25.5" x14ac:dyDescent="0.2">
      <c r="A347" s="47" t="s">
        <v>226</v>
      </c>
      <c r="B347" s="48">
        <v>903</v>
      </c>
      <c r="C347" s="111">
        <v>4</v>
      </c>
      <c r="D347" s="111">
        <v>12</v>
      </c>
      <c r="E347" s="119" t="s">
        <v>667</v>
      </c>
      <c r="F347" s="48">
        <v>600</v>
      </c>
      <c r="G347" s="49">
        <v>9804.9</v>
      </c>
      <c r="H347" s="49">
        <v>9804.9</v>
      </c>
      <c r="I347" s="144">
        <f t="shared" si="10"/>
        <v>100</v>
      </c>
      <c r="J347" s="147">
        <f t="shared" si="11"/>
        <v>0</v>
      </c>
    </row>
    <row r="348" spans="1:10" x14ac:dyDescent="0.2">
      <c r="A348" s="47" t="s">
        <v>227</v>
      </c>
      <c r="B348" s="48">
        <v>903</v>
      </c>
      <c r="C348" s="111">
        <v>4</v>
      </c>
      <c r="D348" s="111">
        <v>12</v>
      </c>
      <c r="E348" s="119" t="s">
        <v>667</v>
      </c>
      <c r="F348" s="48">
        <v>800</v>
      </c>
      <c r="G348" s="49">
        <v>971</v>
      </c>
      <c r="H348" s="49">
        <v>0</v>
      </c>
      <c r="I348" s="144">
        <f t="shared" si="10"/>
        <v>0</v>
      </c>
      <c r="J348" s="147">
        <f t="shared" si="11"/>
        <v>971</v>
      </c>
    </row>
    <row r="349" spans="1:10" ht="25.5" x14ac:dyDescent="0.2">
      <c r="A349" s="47" t="s">
        <v>394</v>
      </c>
      <c r="B349" s="48">
        <v>903</v>
      </c>
      <c r="C349" s="111">
        <v>4</v>
      </c>
      <c r="D349" s="111">
        <v>12</v>
      </c>
      <c r="E349" s="119" t="s">
        <v>668</v>
      </c>
      <c r="F349" s="48"/>
      <c r="G349" s="49">
        <v>2334</v>
      </c>
      <c r="H349" s="49">
        <v>2333.9</v>
      </c>
      <c r="I349" s="144">
        <f t="shared" si="10"/>
        <v>99.995715509854335</v>
      </c>
      <c r="J349" s="147">
        <f t="shared" si="11"/>
        <v>9.9999999999909051E-2</v>
      </c>
    </row>
    <row r="350" spans="1:10" ht="38.25" x14ac:dyDescent="0.2">
      <c r="A350" s="47" t="s">
        <v>483</v>
      </c>
      <c r="B350" s="48">
        <v>903</v>
      </c>
      <c r="C350" s="111">
        <v>4</v>
      </c>
      <c r="D350" s="111">
        <v>12</v>
      </c>
      <c r="E350" s="119" t="s">
        <v>669</v>
      </c>
      <c r="F350" s="48"/>
      <c r="G350" s="49">
        <v>2334</v>
      </c>
      <c r="H350" s="49">
        <v>2333.9</v>
      </c>
      <c r="I350" s="144">
        <f t="shared" si="10"/>
        <v>99.995715509854335</v>
      </c>
      <c r="J350" s="147">
        <f t="shared" si="11"/>
        <v>9.9999999999909051E-2</v>
      </c>
    </row>
    <row r="351" spans="1:10" ht="25.5" x14ac:dyDescent="0.2">
      <c r="A351" s="47" t="s">
        <v>226</v>
      </c>
      <c r="B351" s="48">
        <v>903</v>
      </c>
      <c r="C351" s="111">
        <v>4</v>
      </c>
      <c r="D351" s="111">
        <v>12</v>
      </c>
      <c r="E351" s="119" t="s">
        <v>669</v>
      </c>
      <c r="F351" s="48">
        <v>600</v>
      </c>
      <c r="G351" s="49">
        <v>2334</v>
      </c>
      <c r="H351" s="49">
        <v>2333.9</v>
      </c>
      <c r="I351" s="144">
        <f t="shared" si="10"/>
        <v>99.995715509854335</v>
      </c>
      <c r="J351" s="147">
        <f t="shared" si="11"/>
        <v>9.9999999999909051E-2</v>
      </c>
    </row>
    <row r="352" spans="1:10" ht="25.5" x14ac:dyDescent="0.2">
      <c r="A352" s="47" t="s">
        <v>670</v>
      </c>
      <c r="B352" s="48">
        <v>903</v>
      </c>
      <c r="C352" s="111">
        <v>4</v>
      </c>
      <c r="D352" s="111">
        <v>12</v>
      </c>
      <c r="E352" s="119" t="s">
        <v>988</v>
      </c>
      <c r="F352" s="48"/>
      <c r="G352" s="49">
        <v>2900</v>
      </c>
      <c r="H352" s="49">
        <v>0</v>
      </c>
      <c r="I352" s="144">
        <f t="shared" si="10"/>
        <v>0</v>
      </c>
      <c r="J352" s="147">
        <f t="shared" si="11"/>
        <v>2900</v>
      </c>
    </row>
    <row r="353" spans="1:10" ht="25.5" x14ac:dyDescent="0.2">
      <c r="A353" s="47" t="s">
        <v>989</v>
      </c>
      <c r="B353" s="48">
        <v>903</v>
      </c>
      <c r="C353" s="111">
        <v>4</v>
      </c>
      <c r="D353" s="111">
        <v>12</v>
      </c>
      <c r="E353" s="119" t="s">
        <v>990</v>
      </c>
      <c r="F353" s="48"/>
      <c r="G353" s="49">
        <v>2900</v>
      </c>
      <c r="H353" s="49">
        <v>0</v>
      </c>
      <c r="I353" s="144">
        <f t="shared" si="10"/>
        <v>0</v>
      </c>
      <c r="J353" s="147">
        <f t="shared" si="11"/>
        <v>2900</v>
      </c>
    </row>
    <row r="354" spans="1:10" ht="25.5" x14ac:dyDescent="0.2">
      <c r="A354" s="47" t="s">
        <v>226</v>
      </c>
      <c r="B354" s="48">
        <v>903</v>
      </c>
      <c r="C354" s="111">
        <v>4</v>
      </c>
      <c r="D354" s="111">
        <v>12</v>
      </c>
      <c r="E354" s="119" t="s">
        <v>990</v>
      </c>
      <c r="F354" s="48">
        <v>600</v>
      </c>
      <c r="G354" s="49">
        <v>2900</v>
      </c>
      <c r="H354" s="49">
        <v>0</v>
      </c>
      <c r="I354" s="144">
        <f t="shared" si="10"/>
        <v>0</v>
      </c>
      <c r="J354" s="147">
        <f t="shared" si="11"/>
        <v>2900</v>
      </c>
    </row>
    <row r="355" spans="1:10" ht="25.5" x14ac:dyDescent="0.2">
      <c r="A355" s="47" t="s">
        <v>1465</v>
      </c>
      <c r="B355" s="48">
        <v>903</v>
      </c>
      <c r="C355" s="111">
        <v>4</v>
      </c>
      <c r="D355" s="111">
        <v>12</v>
      </c>
      <c r="E355" s="119" t="s">
        <v>1466</v>
      </c>
      <c r="F355" s="48"/>
      <c r="G355" s="49">
        <v>100</v>
      </c>
      <c r="H355" s="49">
        <v>0</v>
      </c>
      <c r="I355" s="144">
        <f t="shared" si="10"/>
        <v>0</v>
      </c>
      <c r="J355" s="147">
        <f t="shared" si="11"/>
        <v>100</v>
      </c>
    </row>
    <row r="356" spans="1:10" ht="25.5" x14ac:dyDescent="0.2">
      <c r="A356" s="47" t="s">
        <v>989</v>
      </c>
      <c r="B356" s="48">
        <v>903</v>
      </c>
      <c r="C356" s="111">
        <v>4</v>
      </c>
      <c r="D356" s="111">
        <v>12</v>
      </c>
      <c r="E356" s="119" t="s">
        <v>1467</v>
      </c>
      <c r="F356" s="48"/>
      <c r="G356" s="49">
        <v>100</v>
      </c>
      <c r="H356" s="49">
        <v>0</v>
      </c>
      <c r="I356" s="144">
        <f t="shared" si="10"/>
        <v>0</v>
      </c>
      <c r="J356" s="147">
        <f t="shared" si="11"/>
        <v>100</v>
      </c>
    </row>
    <row r="357" spans="1:10" ht="25.5" x14ac:dyDescent="0.2">
      <c r="A357" s="47" t="s">
        <v>226</v>
      </c>
      <c r="B357" s="48">
        <v>903</v>
      </c>
      <c r="C357" s="111">
        <v>4</v>
      </c>
      <c r="D357" s="111">
        <v>12</v>
      </c>
      <c r="E357" s="119" t="s">
        <v>1467</v>
      </c>
      <c r="F357" s="48">
        <v>600</v>
      </c>
      <c r="G357" s="49">
        <v>100</v>
      </c>
      <c r="H357" s="49">
        <v>0</v>
      </c>
      <c r="I357" s="144">
        <f t="shared" si="10"/>
        <v>0</v>
      </c>
      <c r="J357" s="147">
        <f t="shared" si="11"/>
        <v>100</v>
      </c>
    </row>
    <row r="358" spans="1:10" x14ac:dyDescent="0.2">
      <c r="A358" s="47" t="s">
        <v>251</v>
      </c>
      <c r="B358" s="48">
        <v>903</v>
      </c>
      <c r="C358" s="111">
        <v>4</v>
      </c>
      <c r="D358" s="111">
        <v>12</v>
      </c>
      <c r="E358" s="119">
        <v>8200000000</v>
      </c>
      <c r="F358" s="48"/>
      <c r="G358" s="49">
        <v>8193</v>
      </c>
      <c r="H358" s="49">
        <v>5543.8</v>
      </c>
      <c r="I358" s="144">
        <f t="shared" si="10"/>
        <v>67.66507994629562</v>
      </c>
      <c r="J358" s="147">
        <f t="shared" si="11"/>
        <v>2649.2</v>
      </c>
    </row>
    <row r="359" spans="1:10" ht="25.5" x14ac:dyDescent="0.2">
      <c r="A359" s="47" t="s">
        <v>252</v>
      </c>
      <c r="B359" s="48">
        <v>903</v>
      </c>
      <c r="C359" s="111">
        <v>4</v>
      </c>
      <c r="D359" s="111">
        <v>12</v>
      </c>
      <c r="E359" s="119">
        <v>8200040640</v>
      </c>
      <c r="F359" s="48"/>
      <c r="G359" s="49">
        <v>8193</v>
      </c>
      <c r="H359" s="49">
        <v>5543.8</v>
      </c>
      <c r="I359" s="144">
        <f t="shared" si="10"/>
        <v>67.66507994629562</v>
      </c>
      <c r="J359" s="147">
        <f t="shared" si="11"/>
        <v>2649.2</v>
      </c>
    </row>
    <row r="360" spans="1:10" ht="25.5" x14ac:dyDescent="0.2">
      <c r="A360" s="47" t="s">
        <v>226</v>
      </c>
      <c r="B360" s="48">
        <v>903</v>
      </c>
      <c r="C360" s="111">
        <v>4</v>
      </c>
      <c r="D360" s="111">
        <v>12</v>
      </c>
      <c r="E360" s="119">
        <v>8200040640</v>
      </c>
      <c r="F360" s="48">
        <v>600</v>
      </c>
      <c r="G360" s="49">
        <v>8193</v>
      </c>
      <c r="H360" s="49">
        <v>5543.8</v>
      </c>
      <c r="I360" s="144">
        <f t="shared" si="10"/>
        <v>67.66507994629562</v>
      </c>
      <c r="J360" s="147">
        <f t="shared" si="11"/>
        <v>2649.2</v>
      </c>
    </row>
    <row r="361" spans="1:10" x14ac:dyDescent="0.2">
      <c r="A361" s="47" t="s">
        <v>159</v>
      </c>
      <c r="B361" s="48">
        <v>903</v>
      </c>
      <c r="C361" s="111">
        <v>5</v>
      </c>
      <c r="D361" s="111"/>
      <c r="E361" s="119"/>
      <c r="F361" s="48"/>
      <c r="G361" s="49">
        <v>102290.9</v>
      </c>
      <c r="H361" s="49">
        <v>18599</v>
      </c>
      <c r="I361" s="144">
        <f>+H361/G361*100</f>
        <v>18.182458068117498</v>
      </c>
      <c r="J361" s="147">
        <f t="shared" si="11"/>
        <v>83691.899999999994</v>
      </c>
    </row>
    <row r="362" spans="1:10" x14ac:dyDescent="0.2">
      <c r="A362" s="47" t="s">
        <v>148</v>
      </c>
      <c r="B362" s="48">
        <v>903</v>
      </c>
      <c r="C362" s="111">
        <v>5</v>
      </c>
      <c r="D362" s="111">
        <v>1</v>
      </c>
      <c r="E362" s="119"/>
      <c r="F362" s="48"/>
      <c r="G362" s="49">
        <v>50399</v>
      </c>
      <c r="H362" s="49">
        <v>5129.1000000000004</v>
      </c>
      <c r="I362" s="144">
        <f>+H362/G362*100</f>
        <v>10.176987638643624</v>
      </c>
      <c r="J362" s="147">
        <f t="shared" si="11"/>
        <v>45269.9</v>
      </c>
    </row>
    <row r="363" spans="1:10" ht="25.5" x14ac:dyDescent="0.2">
      <c r="A363" s="47" t="s">
        <v>428</v>
      </c>
      <c r="B363" s="48">
        <v>903</v>
      </c>
      <c r="C363" s="111">
        <v>5</v>
      </c>
      <c r="D363" s="111">
        <v>1</v>
      </c>
      <c r="E363" s="119">
        <v>3100000000</v>
      </c>
      <c r="F363" s="48"/>
      <c r="G363" s="49">
        <v>50399</v>
      </c>
      <c r="H363" s="49">
        <v>5129.1000000000004</v>
      </c>
      <c r="I363" s="144">
        <f>+H363/G363*100</f>
        <v>10.176987638643624</v>
      </c>
      <c r="J363" s="147">
        <f t="shared" si="11"/>
        <v>45269.9</v>
      </c>
    </row>
    <row r="364" spans="1:10" ht="25.5" x14ac:dyDescent="0.2">
      <c r="A364" s="47" t="s">
        <v>991</v>
      </c>
      <c r="B364" s="48">
        <v>903</v>
      </c>
      <c r="C364" s="111">
        <v>5</v>
      </c>
      <c r="D364" s="111">
        <v>1</v>
      </c>
      <c r="E364" s="119">
        <v>3140000000</v>
      </c>
      <c r="F364" s="48"/>
      <c r="G364" s="49">
        <v>50399</v>
      </c>
      <c r="H364" s="49">
        <v>5129.1000000000004</v>
      </c>
      <c r="I364" s="144">
        <f>+H364/G364*100</f>
        <v>10.176987638643624</v>
      </c>
      <c r="J364" s="147">
        <f t="shared" si="11"/>
        <v>45269.9</v>
      </c>
    </row>
    <row r="365" spans="1:10" ht="25.5" x14ac:dyDescent="0.2">
      <c r="A365" s="47" t="s">
        <v>991</v>
      </c>
      <c r="B365" s="48">
        <v>903</v>
      </c>
      <c r="C365" s="111">
        <v>5</v>
      </c>
      <c r="D365" s="111">
        <v>1</v>
      </c>
      <c r="E365" s="119">
        <v>3140100000</v>
      </c>
      <c r="F365" s="48"/>
      <c r="G365" s="49">
        <v>50399</v>
      </c>
      <c r="H365" s="49">
        <v>5129.1000000000004</v>
      </c>
      <c r="I365" s="144">
        <f>+H365/G365*100</f>
        <v>10.176987638643624</v>
      </c>
      <c r="J365" s="147">
        <f t="shared" si="11"/>
        <v>45269.9</v>
      </c>
    </row>
    <row r="366" spans="1:10" ht="25.5" x14ac:dyDescent="0.2">
      <c r="A366" s="47" t="s">
        <v>799</v>
      </c>
      <c r="B366" s="48">
        <v>903</v>
      </c>
      <c r="C366" s="111">
        <v>5</v>
      </c>
      <c r="D366" s="111">
        <v>1</v>
      </c>
      <c r="E366" s="119" t="s">
        <v>992</v>
      </c>
      <c r="F366" s="48"/>
      <c r="G366" s="49">
        <v>50399</v>
      </c>
      <c r="H366" s="49">
        <v>5129.1000000000004</v>
      </c>
      <c r="I366" s="144">
        <f t="shared" si="10"/>
        <v>10.176987638643624</v>
      </c>
      <c r="J366" s="147">
        <f t="shared" si="11"/>
        <v>45269.9</v>
      </c>
    </row>
    <row r="367" spans="1:10" x14ac:dyDescent="0.2">
      <c r="A367" s="47" t="s">
        <v>250</v>
      </c>
      <c r="B367" s="48">
        <v>903</v>
      </c>
      <c r="C367" s="111">
        <v>5</v>
      </c>
      <c r="D367" s="111">
        <v>1</v>
      </c>
      <c r="E367" s="119" t="s">
        <v>992</v>
      </c>
      <c r="F367" s="48">
        <v>500</v>
      </c>
      <c r="G367" s="49">
        <v>50399</v>
      </c>
      <c r="H367" s="49">
        <v>5129.1000000000004</v>
      </c>
      <c r="I367" s="144">
        <f t="shared" si="10"/>
        <v>10.176987638643624</v>
      </c>
      <c r="J367" s="147">
        <f t="shared" si="11"/>
        <v>45269.9</v>
      </c>
    </row>
    <row r="368" spans="1:10" x14ac:dyDescent="0.2">
      <c r="A368" s="47" t="s">
        <v>145</v>
      </c>
      <c r="B368" s="48">
        <v>903</v>
      </c>
      <c r="C368" s="111">
        <v>5</v>
      </c>
      <c r="D368" s="111">
        <v>2</v>
      </c>
      <c r="E368" s="119"/>
      <c r="F368" s="48"/>
      <c r="G368" s="49">
        <v>45916.9</v>
      </c>
      <c r="H368" s="49">
        <v>13134.2</v>
      </c>
      <c r="I368" s="144">
        <f t="shared" si="10"/>
        <v>28.604282954641974</v>
      </c>
      <c r="J368" s="147">
        <f t="shared" si="11"/>
        <v>32782.699999999997</v>
      </c>
    </row>
    <row r="369" spans="1:11" ht="25.5" x14ac:dyDescent="0.2">
      <c r="A369" s="47" t="s">
        <v>428</v>
      </c>
      <c r="B369" s="48">
        <v>903</v>
      </c>
      <c r="C369" s="111">
        <v>5</v>
      </c>
      <c r="D369" s="111">
        <v>2</v>
      </c>
      <c r="E369" s="119">
        <v>3100000000</v>
      </c>
      <c r="F369" s="48"/>
      <c r="G369" s="49">
        <v>45916.9</v>
      </c>
      <c r="H369" s="49">
        <v>13134.2</v>
      </c>
      <c r="I369" s="144">
        <f t="shared" si="10"/>
        <v>28.604282954641974</v>
      </c>
      <c r="J369" s="147">
        <f t="shared" si="11"/>
        <v>32782.699999999997</v>
      </c>
    </row>
    <row r="370" spans="1:11" ht="25.5" x14ac:dyDescent="0.2">
      <c r="A370" s="47" t="s">
        <v>991</v>
      </c>
      <c r="B370" s="48">
        <v>903</v>
      </c>
      <c r="C370" s="111">
        <v>5</v>
      </c>
      <c r="D370" s="111">
        <v>2</v>
      </c>
      <c r="E370" s="119">
        <v>3140000000</v>
      </c>
      <c r="F370" s="48"/>
      <c r="G370" s="49">
        <v>45916.9</v>
      </c>
      <c r="H370" s="49">
        <v>13134.2</v>
      </c>
      <c r="I370" s="144">
        <f t="shared" si="10"/>
        <v>28.604282954641974</v>
      </c>
      <c r="J370" s="147">
        <f t="shared" si="11"/>
        <v>32782.699999999997</v>
      </c>
    </row>
    <row r="371" spans="1:11" x14ac:dyDescent="0.2">
      <c r="A371" s="47" t="s">
        <v>993</v>
      </c>
      <c r="B371" s="48">
        <v>903</v>
      </c>
      <c r="C371" s="111">
        <v>5</v>
      </c>
      <c r="D371" s="111">
        <v>2</v>
      </c>
      <c r="E371" s="119">
        <v>3140400000</v>
      </c>
      <c r="F371" s="48"/>
      <c r="G371" s="49">
        <v>45916.9</v>
      </c>
      <c r="H371" s="49">
        <v>13134.2</v>
      </c>
      <c r="I371" s="144">
        <f t="shared" si="10"/>
        <v>28.604282954641974</v>
      </c>
      <c r="J371" s="147">
        <f t="shared" si="11"/>
        <v>32782.699999999997</v>
      </c>
    </row>
    <row r="372" spans="1:11" x14ac:dyDescent="0.2">
      <c r="A372" s="47" t="s">
        <v>800</v>
      </c>
      <c r="B372" s="48">
        <v>903</v>
      </c>
      <c r="C372" s="111">
        <v>5</v>
      </c>
      <c r="D372" s="111">
        <v>2</v>
      </c>
      <c r="E372" s="119" t="s">
        <v>994</v>
      </c>
      <c r="F372" s="48"/>
      <c r="G372" s="49">
        <v>45916.9</v>
      </c>
      <c r="H372" s="49">
        <v>13134.2</v>
      </c>
      <c r="I372" s="144">
        <f t="shared" si="10"/>
        <v>28.604282954641974</v>
      </c>
      <c r="J372" s="147">
        <f t="shared" si="11"/>
        <v>32782.699999999997</v>
      </c>
    </row>
    <row r="373" spans="1:11" x14ac:dyDescent="0.2">
      <c r="A373" s="47" t="s">
        <v>250</v>
      </c>
      <c r="B373" s="48">
        <v>903</v>
      </c>
      <c r="C373" s="111">
        <v>5</v>
      </c>
      <c r="D373" s="111">
        <v>2</v>
      </c>
      <c r="E373" s="119" t="s">
        <v>994</v>
      </c>
      <c r="F373" s="48">
        <v>500</v>
      </c>
      <c r="G373" s="49">
        <v>45916.9</v>
      </c>
      <c r="H373" s="49">
        <v>13134.2</v>
      </c>
      <c r="I373" s="144">
        <f t="shared" si="10"/>
        <v>28.604282954641974</v>
      </c>
      <c r="J373" s="147">
        <f t="shared" si="11"/>
        <v>32782.699999999997</v>
      </c>
    </row>
    <row r="374" spans="1:11" x14ac:dyDescent="0.2">
      <c r="A374" s="47" t="s">
        <v>160</v>
      </c>
      <c r="B374" s="48">
        <v>903</v>
      </c>
      <c r="C374" s="111">
        <v>5</v>
      </c>
      <c r="D374" s="111">
        <v>3</v>
      </c>
      <c r="E374" s="119"/>
      <c r="F374" s="48"/>
      <c r="G374" s="49">
        <v>5975</v>
      </c>
      <c r="H374" s="49">
        <v>335.7</v>
      </c>
      <c r="I374" s="144">
        <f t="shared" si="10"/>
        <v>5.6184100418410035</v>
      </c>
      <c r="J374" s="147">
        <f t="shared" si="11"/>
        <v>5639.3</v>
      </c>
    </row>
    <row r="375" spans="1:11" ht="25.5" x14ac:dyDescent="0.2">
      <c r="A375" s="47" t="s">
        <v>428</v>
      </c>
      <c r="B375" s="48">
        <v>903</v>
      </c>
      <c r="C375" s="111">
        <v>5</v>
      </c>
      <c r="D375" s="111">
        <v>3</v>
      </c>
      <c r="E375" s="119">
        <v>3100000000</v>
      </c>
      <c r="F375" s="48"/>
      <c r="G375" s="49">
        <v>5975</v>
      </c>
      <c r="H375" s="49">
        <v>335.7</v>
      </c>
      <c r="I375" s="144">
        <f t="shared" si="10"/>
        <v>5.6184100418410035</v>
      </c>
      <c r="J375" s="147">
        <f t="shared" si="11"/>
        <v>5639.3</v>
      </c>
    </row>
    <row r="376" spans="1:11" ht="25.5" x14ac:dyDescent="0.2">
      <c r="A376" s="47" t="s">
        <v>991</v>
      </c>
      <c r="B376" s="48">
        <v>903</v>
      </c>
      <c r="C376" s="111">
        <v>5</v>
      </c>
      <c r="D376" s="111">
        <v>3</v>
      </c>
      <c r="E376" s="119">
        <v>3140000000</v>
      </c>
      <c r="F376" s="48"/>
      <c r="G376" s="49">
        <v>5975</v>
      </c>
      <c r="H376" s="49">
        <v>335.7</v>
      </c>
      <c r="I376" s="144">
        <f t="shared" si="10"/>
        <v>5.6184100418410035</v>
      </c>
      <c r="J376" s="147">
        <f t="shared" si="11"/>
        <v>5639.3</v>
      </c>
    </row>
    <row r="377" spans="1:11" x14ac:dyDescent="0.2">
      <c r="A377" s="47" t="s">
        <v>995</v>
      </c>
      <c r="B377" s="48">
        <v>903</v>
      </c>
      <c r="C377" s="111">
        <v>5</v>
      </c>
      <c r="D377" s="111">
        <v>3</v>
      </c>
      <c r="E377" s="119">
        <v>3140300000</v>
      </c>
      <c r="F377" s="48"/>
      <c r="G377" s="49">
        <v>5975</v>
      </c>
      <c r="H377" s="49">
        <v>335.7</v>
      </c>
      <c r="I377" s="144">
        <f t="shared" si="10"/>
        <v>5.6184100418410035</v>
      </c>
      <c r="J377" s="147">
        <f t="shared" si="11"/>
        <v>5639.3</v>
      </c>
    </row>
    <row r="378" spans="1:11" x14ac:dyDescent="0.2">
      <c r="A378" s="47" t="s">
        <v>506</v>
      </c>
      <c r="B378" s="48">
        <v>903</v>
      </c>
      <c r="C378" s="111">
        <v>5</v>
      </c>
      <c r="D378" s="111">
        <v>3</v>
      </c>
      <c r="E378" s="119" t="s">
        <v>996</v>
      </c>
      <c r="F378" s="48"/>
      <c r="G378" s="49">
        <v>5975</v>
      </c>
      <c r="H378" s="49">
        <v>335.7</v>
      </c>
      <c r="I378" s="144">
        <f t="shared" si="10"/>
        <v>5.6184100418410035</v>
      </c>
      <c r="J378" s="147">
        <f t="shared" si="11"/>
        <v>5639.3</v>
      </c>
    </row>
    <row r="379" spans="1:11" x14ac:dyDescent="0.2">
      <c r="A379" s="47" t="s">
        <v>250</v>
      </c>
      <c r="B379" s="48">
        <v>903</v>
      </c>
      <c r="C379" s="111">
        <v>5</v>
      </c>
      <c r="D379" s="111">
        <v>3</v>
      </c>
      <c r="E379" s="119" t="s">
        <v>996</v>
      </c>
      <c r="F379" s="48">
        <v>500</v>
      </c>
      <c r="G379" s="49">
        <v>5975</v>
      </c>
      <c r="H379" s="49">
        <v>335.7</v>
      </c>
      <c r="I379" s="144">
        <f t="shared" si="10"/>
        <v>5.6184100418410035</v>
      </c>
      <c r="J379" s="147">
        <f t="shared" si="11"/>
        <v>5639.3</v>
      </c>
    </row>
    <row r="380" spans="1:11" x14ac:dyDescent="0.2">
      <c r="A380" s="47" t="s">
        <v>161</v>
      </c>
      <c r="B380" s="48">
        <v>903</v>
      </c>
      <c r="C380" s="111">
        <v>7</v>
      </c>
      <c r="D380" s="111"/>
      <c r="E380" s="119"/>
      <c r="F380" s="48"/>
      <c r="G380" s="49">
        <v>373420.2</v>
      </c>
      <c r="H380" s="49">
        <v>67957.399999999994</v>
      </c>
      <c r="I380" s="144">
        <f t="shared" si="10"/>
        <v>18.198640566311084</v>
      </c>
      <c r="J380" s="147">
        <f t="shared" si="11"/>
        <v>305462.80000000005</v>
      </c>
      <c r="K380" s="23">
        <f>G386+G392</f>
        <v>373420.2</v>
      </c>
    </row>
    <row r="381" spans="1:11" x14ac:dyDescent="0.2">
      <c r="A381" s="47" t="s">
        <v>149</v>
      </c>
      <c r="B381" s="48">
        <v>903</v>
      </c>
      <c r="C381" s="111">
        <v>7</v>
      </c>
      <c r="D381" s="111">
        <v>1</v>
      </c>
      <c r="E381" s="119"/>
      <c r="F381" s="48"/>
      <c r="G381" s="49">
        <v>118083.1</v>
      </c>
      <c r="H381" s="49">
        <v>59234</v>
      </c>
      <c r="I381" s="144">
        <f t="shared" si="10"/>
        <v>50.162978444840967</v>
      </c>
      <c r="J381" s="147">
        <f t="shared" si="11"/>
        <v>58849.100000000006</v>
      </c>
    </row>
    <row r="382" spans="1:11" ht="25.5" x14ac:dyDescent="0.2">
      <c r="A382" s="47" t="s">
        <v>428</v>
      </c>
      <c r="B382" s="48">
        <v>903</v>
      </c>
      <c r="C382" s="111">
        <v>7</v>
      </c>
      <c r="D382" s="111">
        <v>1</v>
      </c>
      <c r="E382" s="119">
        <v>3100000000</v>
      </c>
      <c r="F382" s="48"/>
      <c r="G382" s="49">
        <v>118083.1</v>
      </c>
      <c r="H382" s="49">
        <v>59234</v>
      </c>
      <c r="I382" s="144">
        <f t="shared" si="10"/>
        <v>50.162978444840967</v>
      </c>
      <c r="J382" s="147">
        <f t="shared" si="11"/>
        <v>58849.100000000006</v>
      </c>
    </row>
    <row r="383" spans="1:11" ht="25.5" x14ac:dyDescent="0.2">
      <c r="A383" s="47" t="s">
        <v>991</v>
      </c>
      <c r="B383" s="48">
        <v>903</v>
      </c>
      <c r="C383" s="111">
        <v>7</v>
      </c>
      <c r="D383" s="111">
        <v>1</v>
      </c>
      <c r="E383" s="119">
        <v>3140000000</v>
      </c>
      <c r="F383" s="48"/>
      <c r="G383" s="49">
        <v>118083.1</v>
      </c>
      <c r="H383" s="49">
        <v>59234</v>
      </c>
      <c r="I383" s="144">
        <f t="shared" si="10"/>
        <v>50.162978444840967</v>
      </c>
      <c r="J383" s="147">
        <f t="shared" si="11"/>
        <v>58849.100000000006</v>
      </c>
    </row>
    <row r="384" spans="1:11" x14ac:dyDescent="0.2">
      <c r="A384" s="47" t="s">
        <v>993</v>
      </c>
      <c r="B384" s="48">
        <v>903</v>
      </c>
      <c r="C384" s="111">
        <v>7</v>
      </c>
      <c r="D384" s="111">
        <v>1</v>
      </c>
      <c r="E384" s="119">
        <v>3140400000</v>
      </c>
      <c r="F384" s="48"/>
      <c r="G384" s="49">
        <v>118083.1</v>
      </c>
      <c r="H384" s="49">
        <v>59234</v>
      </c>
      <c r="I384" s="144">
        <f t="shared" si="10"/>
        <v>50.162978444840967</v>
      </c>
      <c r="J384" s="147">
        <f t="shared" si="11"/>
        <v>58849.100000000006</v>
      </c>
    </row>
    <row r="385" spans="1:10" x14ac:dyDescent="0.2">
      <c r="A385" s="47" t="s">
        <v>800</v>
      </c>
      <c r="B385" s="48">
        <v>903</v>
      </c>
      <c r="C385" s="111">
        <v>7</v>
      </c>
      <c r="D385" s="111">
        <v>1</v>
      </c>
      <c r="E385" s="119" t="s">
        <v>994</v>
      </c>
      <c r="F385" s="48"/>
      <c r="G385" s="49">
        <v>118083.1</v>
      </c>
      <c r="H385" s="49">
        <v>59234</v>
      </c>
      <c r="I385" s="144">
        <f t="shared" si="10"/>
        <v>50.162978444840967</v>
      </c>
      <c r="J385" s="147">
        <f t="shared" si="11"/>
        <v>58849.100000000006</v>
      </c>
    </row>
    <row r="386" spans="1:10" x14ac:dyDescent="0.2">
      <c r="A386" s="47" t="s">
        <v>250</v>
      </c>
      <c r="B386" s="48">
        <v>903</v>
      </c>
      <c r="C386" s="111">
        <v>7</v>
      </c>
      <c r="D386" s="111">
        <v>1</v>
      </c>
      <c r="E386" s="119" t="s">
        <v>994</v>
      </c>
      <c r="F386" s="48">
        <v>500</v>
      </c>
      <c r="G386" s="49">
        <v>118083.1</v>
      </c>
      <c r="H386" s="49">
        <v>59234</v>
      </c>
      <c r="I386" s="144">
        <f t="shared" si="10"/>
        <v>50.162978444840967</v>
      </c>
      <c r="J386" s="147">
        <f t="shared" si="11"/>
        <v>58849.100000000006</v>
      </c>
    </row>
    <row r="387" spans="1:10" x14ac:dyDescent="0.2">
      <c r="A387" s="47" t="s">
        <v>135</v>
      </c>
      <c r="B387" s="48">
        <v>903</v>
      </c>
      <c r="C387" s="111">
        <v>7</v>
      </c>
      <c r="D387" s="111">
        <v>2</v>
      </c>
      <c r="E387" s="119"/>
      <c r="F387" s="48"/>
      <c r="G387" s="49">
        <v>255337.1</v>
      </c>
      <c r="H387" s="49">
        <v>8723.4</v>
      </c>
      <c r="I387" s="144">
        <f t="shared" si="10"/>
        <v>3.4164247968665733</v>
      </c>
      <c r="J387" s="147">
        <f t="shared" si="11"/>
        <v>246613.7</v>
      </c>
    </row>
    <row r="388" spans="1:10" ht="25.5" x14ac:dyDescent="0.2">
      <c r="A388" s="47" t="s">
        <v>428</v>
      </c>
      <c r="B388" s="48">
        <v>903</v>
      </c>
      <c r="C388" s="111">
        <v>7</v>
      </c>
      <c r="D388" s="111">
        <v>2</v>
      </c>
      <c r="E388" s="119">
        <v>3100000000</v>
      </c>
      <c r="F388" s="48"/>
      <c r="G388" s="49">
        <v>255337.1</v>
      </c>
      <c r="H388" s="49">
        <v>8723.4</v>
      </c>
      <c r="I388" s="144">
        <f t="shared" si="10"/>
        <v>3.4164247968665733</v>
      </c>
      <c r="J388" s="147">
        <f t="shared" si="11"/>
        <v>246613.7</v>
      </c>
    </row>
    <row r="389" spans="1:10" ht="25.5" x14ac:dyDescent="0.2">
      <c r="A389" s="47" t="s">
        <v>991</v>
      </c>
      <c r="B389" s="48">
        <v>903</v>
      </c>
      <c r="C389" s="111">
        <v>7</v>
      </c>
      <c r="D389" s="111">
        <v>2</v>
      </c>
      <c r="E389" s="119">
        <v>3140000000</v>
      </c>
      <c r="F389" s="48"/>
      <c r="G389" s="49">
        <v>255337.1</v>
      </c>
      <c r="H389" s="49">
        <v>8723.4</v>
      </c>
      <c r="I389" s="144">
        <f t="shared" si="10"/>
        <v>3.4164247968665733</v>
      </c>
      <c r="J389" s="147">
        <f t="shared" si="11"/>
        <v>246613.7</v>
      </c>
    </row>
    <row r="390" spans="1:10" x14ac:dyDescent="0.2">
      <c r="A390" s="47" t="s">
        <v>993</v>
      </c>
      <c r="B390" s="48">
        <v>903</v>
      </c>
      <c r="C390" s="111">
        <v>7</v>
      </c>
      <c r="D390" s="111">
        <v>2</v>
      </c>
      <c r="E390" s="119">
        <v>3140400000</v>
      </c>
      <c r="F390" s="48"/>
      <c r="G390" s="49">
        <v>255337.1</v>
      </c>
      <c r="H390" s="49">
        <v>8723.4</v>
      </c>
      <c r="I390" s="144">
        <f t="shared" si="10"/>
        <v>3.4164247968665733</v>
      </c>
      <c r="J390" s="147">
        <f t="shared" si="11"/>
        <v>246613.7</v>
      </c>
    </row>
    <row r="391" spans="1:10" x14ac:dyDescent="0.2">
      <c r="A391" s="47" t="s">
        <v>800</v>
      </c>
      <c r="B391" s="48">
        <v>903</v>
      </c>
      <c r="C391" s="111">
        <v>7</v>
      </c>
      <c r="D391" s="111">
        <v>2</v>
      </c>
      <c r="E391" s="119" t="s">
        <v>994</v>
      </c>
      <c r="F391" s="48"/>
      <c r="G391" s="49">
        <v>255337.1</v>
      </c>
      <c r="H391" s="49">
        <v>8723.4</v>
      </c>
      <c r="I391" s="144">
        <f t="shared" si="10"/>
        <v>3.4164247968665733</v>
      </c>
      <c r="J391" s="147">
        <f t="shared" si="11"/>
        <v>246613.7</v>
      </c>
    </row>
    <row r="392" spans="1:10" x14ac:dyDescent="0.2">
      <c r="A392" s="47" t="s">
        <v>250</v>
      </c>
      <c r="B392" s="48">
        <v>903</v>
      </c>
      <c r="C392" s="111">
        <v>7</v>
      </c>
      <c r="D392" s="111">
        <v>2</v>
      </c>
      <c r="E392" s="119" t="s">
        <v>994</v>
      </c>
      <c r="F392" s="48">
        <v>500</v>
      </c>
      <c r="G392" s="49">
        <v>255337.1</v>
      </c>
      <c r="H392" s="49">
        <v>8723.4</v>
      </c>
      <c r="I392" s="144">
        <f t="shared" si="10"/>
        <v>3.4164247968665733</v>
      </c>
      <c r="J392" s="147">
        <f t="shared" si="11"/>
        <v>246613.7</v>
      </c>
    </row>
    <row r="393" spans="1:10" x14ac:dyDescent="0.2">
      <c r="A393" s="47" t="s">
        <v>169</v>
      </c>
      <c r="B393" s="48">
        <v>903</v>
      </c>
      <c r="C393" s="111">
        <v>8</v>
      </c>
      <c r="D393" s="111"/>
      <c r="E393" s="119"/>
      <c r="F393" s="48"/>
      <c r="G393" s="49">
        <v>95743.7</v>
      </c>
      <c r="H393" s="49">
        <v>65054.6</v>
      </c>
      <c r="I393" s="144">
        <f t="shared" si="10"/>
        <v>67.946611630843606</v>
      </c>
      <c r="J393" s="147">
        <f t="shared" si="11"/>
        <v>30689.1</v>
      </c>
    </row>
    <row r="394" spans="1:10" x14ac:dyDescent="0.2">
      <c r="A394" s="47" t="s">
        <v>137</v>
      </c>
      <c r="B394" s="48">
        <v>903</v>
      </c>
      <c r="C394" s="111">
        <v>8</v>
      </c>
      <c r="D394" s="111">
        <v>1</v>
      </c>
      <c r="E394" s="119"/>
      <c r="F394" s="48"/>
      <c r="G394" s="49">
        <v>95743.7</v>
      </c>
      <c r="H394" s="49">
        <v>65054.6</v>
      </c>
      <c r="I394" s="144">
        <f t="shared" ref="I394:I457" si="12">H394/G394*100</f>
        <v>67.946611630843606</v>
      </c>
      <c r="J394" s="147">
        <f t="shared" ref="J394:J457" si="13">G394-H394</f>
        <v>30689.1</v>
      </c>
    </row>
    <row r="395" spans="1:10" ht="25.5" x14ac:dyDescent="0.2">
      <c r="A395" s="47" t="s">
        <v>428</v>
      </c>
      <c r="B395" s="48">
        <v>903</v>
      </c>
      <c r="C395" s="111">
        <v>8</v>
      </c>
      <c r="D395" s="111">
        <v>1</v>
      </c>
      <c r="E395" s="119">
        <v>3100000000</v>
      </c>
      <c r="F395" s="48"/>
      <c r="G395" s="49">
        <v>95743.7</v>
      </c>
      <c r="H395" s="49">
        <v>65054.6</v>
      </c>
      <c r="I395" s="144">
        <f t="shared" si="12"/>
        <v>67.946611630843606</v>
      </c>
      <c r="J395" s="147">
        <f t="shared" si="13"/>
        <v>30689.1</v>
      </c>
    </row>
    <row r="396" spans="1:10" ht="25.5" x14ac:dyDescent="0.2">
      <c r="A396" s="47" t="s">
        <v>991</v>
      </c>
      <c r="B396" s="48">
        <v>903</v>
      </c>
      <c r="C396" s="111">
        <v>8</v>
      </c>
      <c r="D396" s="111">
        <v>1</v>
      </c>
      <c r="E396" s="119">
        <v>3140000000</v>
      </c>
      <c r="F396" s="48"/>
      <c r="G396" s="49">
        <v>95743.7</v>
      </c>
      <c r="H396" s="49">
        <v>65054.6</v>
      </c>
      <c r="I396" s="144">
        <f t="shared" si="12"/>
        <v>67.946611630843606</v>
      </c>
      <c r="J396" s="147">
        <f t="shared" si="13"/>
        <v>30689.1</v>
      </c>
    </row>
    <row r="397" spans="1:10" x14ac:dyDescent="0.2">
      <c r="A397" s="47" t="s">
        <v>993</v>
      </c>
      <c r="B397" s="48">
        <v>903</v>
      </c>
      <c r="C397" s="111">
        <v>8</v>
      </c>
      <c r="D397" s="111">
        <v>1</v>
      </c>
      <c r="E397" s="119">
        <v>3140400000</v>
      </c>
      <c r="F397" s="48"/>
      <c r="G397" s="49">
        <v>95743.7</v>
      </c>
      <c r="H397" s="49">
        <v>65054.6</v>
      </c>
      <c r="I397" s="144">
        <f t="shared" si="12"/>
        <v>67.946611630843606</v>
      </c>
      <c r="J397" s="147">
        <f t="shared" si="13"/>
        <v>30689.1</v>
      </c>
    </row>
    <row r="398" spans="1:10" x14ac:dyDescent="0.2">
      <c r="A398" s="47" t="s">
        <v>800</v>
      </c>
      <c r="B398" s="48">
        <v>903</v>
      </c>
      <c r="C398" s="111">
        <v>8</v>
      </c>
      <c r="D398" s="111">
        <v>1</v>
      </c>
      <c r="E398" s="119" t="s">
        <v>994</v>
      </c>
      <c r="F398" s="48"/>
      <c r="G398" s="49">
        <v>95743.7</v>
      </c>
      <c r="H398" s="49">
        <v>65054.6</v>
      </c>
      <c r="I398" s="144">
        <f t="shared" si="12"/>
        <v>67.946611630843606</v>
      </c>
      <c r="J398" s="147">
        <f t="shared" si="13"/>
        <v>30689.1</v>
      </c>
    </row>
    <row r="399" spans="1:10" x14ac:dyDescent="0.2">
      <c r="A399" s="47" t="s">
        <v>250</v>
      </c>
      <c r="B399" s="48">
        <v>903</v>
      </c>
      <c r="C399" s="111">
        <v>8</v>
      </c>
      <c r="D399" s="111">
        <v>1</v>
      </c>
      <c r="E399" s="119" t="s">
        <v>994</v>
      </c>
      <c r="F399" s="48">
        <v>500</v>
      </c>
      <c r="G399" s="49">
        <v>95743.7</v>
      </c>
      <c r="H399" s="49">
        <v>65054.6</v>
      </c>
      <c r="I399" s="144">
        <f t="shared" si="12"/>
        <v>67.946611630843606</v>
      </c>
      <c r="J399" s="147">
        <f t="shared" si="13"/>
        <v>30689.1</v>
      </c>
    </row>
    <row r="400" spans="1:10" x14ac:dyDescent="0.2">
      <c r="A400" s="47" t="s">
        <v>163</v>
      </c>
      <c r="B400" s="48">
        <v>903</v>
      </c>
      <c r="C400" s="111">
        <v>10</v>
      </c>
      <c r="D400" s="111"/>
      <c r="E400" s="119"/>
      <c r="F400" s="48"/>
      <c r="G400" s="49">
        <v>13448.1</v>
      </c>
      <c r="H400" s="49">
        <v>3581.1</v>
      </c>
      <c r="I400" s="144">
        <f t="shared" si="12"/>
        <v>26.629040533606979</v>
      </c>
      <c r="J400" s="147">
        <f t="shared" si="13"/>
        <v>9867</v>
      </c>
    </row>
    <row r="401" spans="1:10" x14ac:dyDescent="0.2">
      <c r="A401" s="47" t="s">
        <v>134</v>
      </c>
      <c r="B401" s="48">
        <v>903</v>
      </c>
      <c r="C401" s="111">
        <v>10</v>
      </c>
      <c r="D401" s="111">
        <v>3</v>
      </c>
      <c r="E401" s="119"/>
      <c r="F401" s="48"/>
      <c r="G401" s="49">
        <v>13448.1</v>
      </c>
      <c r="H401" s="49">
        <v>3581.1</v>
      </c>
      <c r="I401" s="144">
        <f t="shared" si="12"/>
        <v>26.629040533606979</v>
      </c>
      <c r="J401" s="147">
        <f t="shared" si="13"/>
        <v>9867</v>
      </c>
    </row>
    <row r="402" spans="1:10" ht="25.5" x14ac:dyDescent="0.2">
      <c r="A402" s="47" t="s">
        <v>428</v>
      </c>
      <c r="B402" s="48">
        <v>903</v>
      </c>
      <c r="C402" s="111">
        <v>10</v>
      </c>
      <c r="D402" s="111">
        <v>3</v>
      </c>
      <c r="E402" s="119">
        <v>3100000000</v>
      </c>
      <c r="F402" s="48"/>
      <c r="G402" s="49">
        <v>13448.1</v>
      </c>
      <c r="H402" s="49">
        <v>3581.1</v>
      </c>
      <c r="I402" s="144">
        <f t="shared" si="12"/>
        <v>26.629040533606979</v>
      </c>
      <c r="J402" s="147">
        <f t="shared" si="13"/>
        <v>9867</v>
      </c>
    </row>
    <row r="403" spans="1:10" ht="25.5" x14ac:dyDescent="0.2">
      <c r="A403" s="47" t="s">
        <v>991</v>
      </c>
      <c r="B403" s="48">
        <v>903</v>
      </c>
      <c r="C403" s="111">
        <v>10</v>
      </c>
      <c r="D403" s="111">
        <v>3</v>
      </c>
      <c r="E403" s="119">
        <v>3140000000</v>
      </c>
      <c r="F403" s="48"/>
      <c r="G403" s="49">
        <v>13448.1</v>
      </c>
      <c r="H403" s="49">
        <v>3581.1</v>
      </c>
      <c r="I403" s="144">
        <f t="shared" si="12"/>
        <v>26.629040533606979</v>
      </c>
      <c r="J403" s="147">
        <f t="shared" si="13"/>
        <v>9867</v>
      </c>
    </row>
    <row r="404" spans="1:10" ht="25.5" x14ac:dyDescent="0.2">
      <c r="A404" s="47" t="s">
        <v>991</v>
      </c>
      <c r="B404" s="48">
        <v>903</v>
      </c>
      <c r="C404" s="111">
        <v>10</v>
      </c>
      <c r="D404" s="111">
        <v>3</v>
      </c>
      <c r="E404" s="119">
        <v>3140100000</v>
      </c>
      <c r="F404" s="48"/>
      <c r="G404" s="49">
        <v>13448.1</v>
      </c>
      <c r="H404" s="49">
        <v>3581.1</v>
      </c>
      <c r="I404" s="144">
        <f t="shared" si="12"/>
        <v>26.629040533606979</v>
      </c>
      <c r="J404" s="147">
        <f t="shared" si="13"/>
        <v>9867</v>
      </c>
    </row>
    <row r="405" spans="1:10" ht="25.5" x14ac:dyDescent="0.2">
      <c r="A405" s="47" t="s">
        <v>812</v>
      </c>
      <c r="B405" s="48">
        <v>903</v>
      </c>
      <c r="C405" s="111">
        <v>10</v>
      </c>
      <c r="D405" s="111">
        <v>3</v>
      </c>
      <c r="E405" s="119" t="s">
        <v>997</v>
      </c>
      <c r="F405" s="48"/>
      <c r="G405" s="49">
        <v>13448.1</v>
      </c>
      <c r="H405" s="49">
        <v>3581.1</v>
      </c>
      <c r="I405" s="144">
        <f t="shared" si="12"/>
        <v>26.629040533606979</v>
      </c>
      <c r="J405" s="147">
        <f t="shared" si="13"/>
        <v>9867</v>
      </c>
    </row>
    <row r="406" spans="1:10" x14ac:dyDescent="0.2">
      <c r="A406" s="47" t="s">
        <v>250</v>
      </c>
      <c r="B406" s="48">
        <v>903</v>
      </c>
      <c r="C406" s="111">
        <v>10</v>
      </c>
      <c r="D406" s="111">
        <v>3</v>
      </c>
      <c r="E406" s="119" t="s">
        <v>997</v>
      </c>
      <c r="F406" s="48">
        <v>500</v>
      </c>
      <c r="G406" s="49">
        <v>13448.1</v>
      </c>
      <c r="H406" s="49">
        <v>3581.1</v>
      </c>
      <c r="I406" s="144">
        <f t="shared" si="12"/>
        <v>26.629040533606979</v>
      </c>
      <c r="J406" s="147">
        <f t="shared" si="13"/>
        <v>9867</v>
      </c>
    </row>
    <row r="407" spans="1:10" s="22" customFormat="1" x14ac:dyDescent="0.2">
      <c r="A407" s="77" t="s">
        <v>998</v>
      </c>
      <c r="B407" s="78">
        <v>905</v>
      </c>
      <c r="C407" s="110"/>
      <c r="D407" s="110"/>
      <c r="E407" s="118"/>
      <c r="F407" s="78"/>
      <c r="G407" s="76">
        <v>22822</v>
      </c>
      <c r="H407" s="76">
        <v>9229.4</v>
      </c>
      <c r="I407" s="138">
        <f t="shared" si="12"/>
        <v>40.440802734203835</v>
      </c>
      <c r="J407" s="147">
        <f t="shared" si="13"/>
        <v>13592.6</v>
      </c>
    </row>
    <row r="408" spans="1:10" x14ac:dyDescent="0.2">
      <c r="A408" s="47" t="s">
        <v>155</v>
      </c>
      <c r="B408" s="48">
        <v>905</v>
      </c>
      <c r="C408" s="111">
        <v>1</v>
      </c>
      <c r="D408" s="111"/>
      <c r="E408" s="119"/>
      <c r="F408" s="48"/>
      <c r="G408" s="49">
        <v>22406</v>
      </c>
      <c r="H408" s="49">
        <v>9143.5</v>
      </c>
      <c r="I408" s="144">
        <f t="shared" si="12"/>
        <v>40.8082656431313</v>
      </c>
      <c r="J408" s="147">
        <f t="shared" si="13"/>
        <v>13262.5</v>
      </c>
    </row>
    <row r="409" spans="1:10" x14ac:dyDescent="0.2">
      <c r="A409" s="47" t="s">
        <v>90</v>
      </c>
      <c r="B409" s="48">
        <v>905</v>
      </c>
      <c r="C409" s="111">
        <v>1</v>
      </c>
      <c r="D409" s="111">
        <v>13</v>
      </c>
      <c r="E409" s="119"/>
      <c r="F409" s="48"/>
      <c r="G409" s="49">
        <v>22406</v>
      </c>
      <c r="H409" s="49">
        <v>9143.5</v>
      </c>
      <c r="I409" s="144">
        <f t="shared" si="12"/>
        <v>40.8082656431313</v>
      </c>
      <c r="J409" s="147">
        <f t="shared" si="13"/>
        <v>13262.5</v>
      </c>
    </row>
    <row r="410" spans="1:10" x14ac:dyDescent="0.2">
      <c r="A410" s="47" t="s">
        <v>230</v>
      </c>
      <c r="B410" s="48">
        <v>905</v>
      </c>
      <c r="C410" s="111">
        <v>1</v>
      </c>
      <c r="D410" s="111">
        <v>13</v>
      </c>
      <c r="E410" s="119">
        <v>8900000000</v>
      </c>
      <c r="F410" s="48"/>
      <c r="G410" s="49">
        <v>22406</v>
      </c>
      <c r="H410" s="49">
        <v>9143.5</v>
      </c>
      <c r="I410" s="144">
        <f t="shared" si="12"/>
        <v>40.8082656431313</v>
      </c>
      <c r="J410" s="147">
        <f t="shared" si="13"/>
        <v>13262.5</v>
      </c>
    </row>
    <row r="411" spans="1:10" x14ac:dyDescent="0.2">
      <c r="A411" s="47" t="s">
        <v>230</v>
      </c>
      <c r="B411" s="48">
        <v>905</v>
      </c>
      <c r="C411" s="111">
        <v>1</v>
      </c>
      <c r="D411" s="111">
        <v>13</v>
      </c>
      <c r="E411" s="119">
        <v>8900000110</v>
      </c>
      <c r="F411" s="48"/>
      <c r="G411" s="49">
        <v>14286</v>
      </c>
      <c r="H411" s="49">
        <v>7825.1</v>
      </c>
      <c r="I411" s="144">
        <f t="shared" si="12"/>
        <v>54.774604507909842</v>
      </c>
      <c r="J411" s="147">
        <f t="shared" si="13"/>
        <v>6460.9</v>
      </c>
    </row>
    <row r="412" spans="1:10" ht="38.25" x14ac:dyDescent="0.2">
      <c r="A412" s="47" t="s">
        <v>231</v>
      </c>
      <c r="B412" s="48">
        <v>905</v>
      </c>
      <c r="C412" s="111">
        <v>1</v>
      </c>
      <c r="D412" s="111">
        <v>13</v>
      </c>
      <c r="E412" s="119">
        <v>8900000110</v>
      </c>
      <c r="F412" s="48">
        <v>100</v>
      </c>
      <c r="G412" s="49">
        <v>14286</v>
      </c>
      <c r="H412" s="49">
        <v>7825.1</v>
      </c>
      <c r="I412" s="144">
        <f t="shared" si="12"/>
        <v>54.774604507909842</v>
      </c>
      <c r="J412" s="147">
        <f t="shared" si="13"/>
        <v>6460.9</v>
      </c>
    </row>
    <row r="413" spans="1:10" x14ac:dyDescent="0.2">
      <c r="A413" s="47" t="s">
        <v>230</v>
      </c>
      <c r="B413" s="48">
        <v>905</v>
      </c>
      <c r="C413" s="111">
        <v>1</v>
      </c>
      <c r="D413" s="111">
        <v>13</v>
      </c>
      <c r="E413" s="119">
        <v>8900000190</v>
      </c>
      <c r="F413" s="48"/>
      <c r="G413" s="49">
        <v>8120</v>
      </c>
      <c r="H413" s="49">
        <v>1318.4</v>
      </c>
      <c r="I413" s="144">
        <f t="shared" si="12"/>
        <v>16.236453201970445</v>
      </c>
      <c r="J413" s="147">
        <f t="shared" si="13"/>
        <v>6801.6</v>
      </c>
    </row>
    <row r="414" spans="1:10" ht="38.25" x14ac:dyDescent="0.2">
      <c r="A414" s="47" t="s">
        <v>231</v>
      </c>
      <c r="B414" s="48">
        <v>905</v>
      </c>
      <c r="C414" s="111">
        <v>1</v>
      </c>
      <c r="D414" s="111">
        <v>13</v>
      </c>
      <c r="E414" s="119">
        <v>8900000190</v>
      </c>
      <c r="F414" s="48">
        <v>100</v>
      </c>
      <c r="G414" s="49">
        <v>270</v>
      </c>
      <c r="H414" s="49">
        <v>8.1</v>
      </c>
      <c r="I414" s="144">
        <f t="shared" si="12"/>
        <v>3</v>
      </c>
      <c r="J414" s="147">
        <f t="shared" si="13"/>
        <v>261.89999999999998</v>
      </c>
    </row>
    <row r="415" spans="1:10" ht="25.5" x14ac:dyDescent="0.2">
      <c r="A415" s="47" t="s">
        <v>233</v>
      </c>
      <c r="B415" s="48">
        <v>905</v>
      </c>
      <c r="C415" s="111">
        <v>1</v>
      </c>
      <c r="D415" s="111">
        <v>13</v>
      </c>
      <c r="E415" s="119">
        <v>8900000190</v>
      </c>
      <c r="F415" s="48">
        <v>200</v>
      </c>
      <c r="G415" s="49">
        <v>7850</v>
      </c>
      <c r="H415" s="49">
        <v>1310.3</v>
      </c>
      <c r="I415" s="144">
        <f t="shared" si="12"/>
        <v>16.69171974522293</v>
      </c>
      <c r="J415" s="147">
        <f t="shared" si="13"/>
        <v>6539.7</v>
      </c>
    </row>
    <row r="416" spans="1:10" x14ac:dyDescent="0.2">
      <c r="A416" s="47" t="s">
        <v>158</v>
      </c>
      <c r="B416" s="48">
        <v>905</v>
      </c>
      <c r="C416" s="111">
        <v>4</v>
      </c>
      <c r="D416" s="111"/>
      <c r="E416" s="119"/>
      <c r="F416" s="48"/>
      <c r="G416" s="49">
        <v>416</v>
      </c>
      <c r="H416" s="49">
        <v>85.9</v>
      </c>
      <c r="I416" s="144">
        <f t="shared" si="12"/>
        <v>20.649038461538463</v>
      </c>
      <c r="J416" s="147">
        <f t="shared" si="13"/>
        <v>330.1</v>
      </c>
    </row>
    <row r="417" spans="1:13" x14ac:dyDescent="0.2">
      <c r="A417" s="47" t="s">
        <v>147</v>
      </c>
      <c r="B417" s="48">
        <v>905</v>
      </c>
      <c r="C417" s="111">
        <v>4</v>
      </c>
      <c r="D417" s="111">
        <v>10</v>
      </c>
      <c r="E417" s="119"/>
      <c r="F417" s="48"/>
      <c r="G417" s="49">
        <v>416</v>
      </c>
      <c r="H417" s="49">
        <v>85.9</v>
      </c>
      <c r="I417" s="144">
        <f t="shared" si="12"/>
        <v>20.649038461538463</v>
      </c>
      <c r="J417" s="147">
        <f t="shared" si="13"/>
        <v>330.1</v>
      </c>
    </row>
    <row r="418" spans="1:13" ht="25.5" x14ac:dyDescent="0.2">
      <c r="A418" s="47" t="s">
        <v>949</v>
      </c>
      <c r="B418" s="48">
        <v>905</v>
      </c>
      <c r="C418" s="111">
        <v>4</v>
      </c>
      <c r="D418" s="111">
        <v>10</v>
      </c>
      <c r="E418" s="119">
        <v>1200000000</v>
      </c>
      <c r="F418" s="48"/>
      <c r="G418" s="49">
        <v>416</v>
      </c>
      <c r="H418" s="49">
        <v>85.9</v>
      </c>
      <c r="I418" s="144">
        <f t="shared" si="12"/>
        <v>20.649038461538463</v>
      </c>
      <c r="J418" s="147">
        <f t="shared" si="13"/>
        <v>330.1</v>
      </c>
    </row>
    <row r="419" spans="1:13" ht="25.5" x14ac:dyDescent="0.2">
      <c r="A419" s="47" t="s">
        <v>950</v>
      </c>
      <c r="B419" s="48">
        <v>905</v>
      </c>
      <c r="C419" s="111">
        <v>4</v>
      </c>
      <c r="D419" s="111">
        <v>10</v>
      </c>
      <c r="E419" s="119">
        <v>1240000000</v>
      </c>
      <c r="F419" s="48"/>
      <c r="G419" s="49">
        <v>416</v>
      </c>
      <c r="H419" s="49">
        <v>85.9</v>
      </c>
      <c r="I419" s="144">
        <f t="shared" si="12"/>
        <v>20.649038461538463</v>
      </c>
      <c r="J419" s="147">
        <f t="shared" si="13"/>
        <v>330.1</v>
      </c>
    </row>
    <row r="420" spans="1:13" x14ac:dyDescent="0.2">
      <c r="A420" s="47" t="s">
        <v>951</v>
      </c>
      <c r="B420" s="48">
        <v>905</v>
      </c>
      <c r="C420" s="111">
        <v>4</v>
      </c>
      <c r="D420" s="111">
        <v>10</v>
      </c>
      <c r="E420" s="119">
        <v>1240100000</v>
      </c>
      <c r="F420" s="48"/>
      <c r="G420" s="49">
        <v>416</v>
      </c>
      <c r="H420" s="49">
        <v>85.9</v>
      </c>
      <c r="I420" s="144">
        <f t="shared" si="12"/>
        <v>20.649038461538463</v>
      </c>
      <c r="J420" s="147">
        <f t="shared" si="13"/>
        <v>330.1</v>
      </c>
    </row>
    <row r="421" spans="1:13" ht="25.5" x14ac:dyDescent="0.2">
      <c r="A421" s="47" t="s">
        <v>467</v>
      </c>
      <c r="B421" s="48">
        <v>905</v>
      </c>
      <c r="C421" s="111">
        <v>4</v>
      </c>
      <c r="D421" s="111">
        <v>10</v>
      </c>
      <c r="E421" s="119">
        <v>1240100071</v>
      </c>
      <c r="F421" s="48"/>
      <c r="G421" s="49">
        <v>416</v>
      </c>
      <c r="H421" s="49">
        <v>85.9</v>
      </c>
      <c r="I421" s="144">
        <f t="shared" si="12"/>
        <v>20.649038461538463</v>
      </c>
      <c r="J421" s="147">
        <f t="shared" si="13"/>
        <v>330.1</v>
      </c>
    </row>
    <row r="422" spans="1:13" ht="25.5" x14ac:dyDescent="0.2">
      <c r="A422" s="47" t="s">
        <v>233</v>
      </c>
      <c r="B422" s="48">
        <v>905</v>
      </c>
      <c r="C422" s="111">
        <v>4</v>
      </c>
      <c r="D422" s="111">
        <v>10</v>
      </c>
      <c r="E422" s="119">
        <v>1240100071</v>
      </c>
      <c r="F422" s="48">
        <v>200</v>
      </c>
      <c r="G422" s="49">
        <v>416</v>
      </c>
      <c r="H422" s="49">
        <v>85.9</v>
      </c>
      <c r="I422" s="144">
        <f t="shared" si="12"/>
        <v>20.649038461538463</v>
      </c>
      <c r="J422" s="147">
        <f t="shared" si="13"/>
        <v>330.1</v>
      </c>
    </row>
    <row r="423" spans="1:13" s="22" customFormat="1" x14ac:dyDescent="0.2">
      <c r="A423" s="77" t="s">
        <v>253</v>
      </c>
      <c r="B423" s="78">
        <v>906</v>
      </c>
      <c r="C423" s="110"/>
      <c r="D423" s="110"/>
      <c r="E423" s="118"/>
      <c r="F423" s="78"/>
      <c r="G423" s="76">
        <v>53069.3</v>
      </c>
      <c r="H423" s="76">
        <v>29531.4</v>
      </c>
      <c r="I423" s="138">
        <f t="shared" si="12"/>
        <v>55.646861744925971</v>
      </c>
      <c r="J423" s="147">
        <f t="shared" si="13"/>
        <v>23537.9</v>
      </c>
    </row>
    <row r="424" spans="1:13" x14ac:dyDescent="0.2">
      <c r="A424" s="47" t="s">
        <v>155</v>
      </c>
      <c r="B424" s="48">
        <v>906</v>
      </c>
      <c r="C424" s="111">
        <v>1</v>
      </c>
      <c r="D424" s="111"/>
      <c r="E424" s="119"/>
      <c r="F424" s="48"/>
      <c r="G424" s="49">
        <v>53069.3</v>
      </c>
      <c r="H424" s="49">
        <v>29531.4</v>
      </c>
      <c r="I424" s="144">
        <f t="shared" si="12"/>
        <v>55.646861744925971</v>
      </c>
      <c r="J424" s="147">
        <f t="shared" si="13"/>
        <v>23537.9</v>
      </c>
    </row>
    <row r="425" spans="1:13" ht="25.5" x14ac:dyDescent="0.2">
      <c r="A425" s="47" t="s">
        <v>59</v>
      </c>
      <c r="B425" s="48">
        <v>906</v>
      </c>
      <c r="C425" s="111">
        <v>1</v>
      </c>
      <c r="D425" s="111">
        <v>6</v>
      </c>
      <c r="E425" s="119"/>
      <c r="F425" s="48"/>
      <c r="G425" s="49">
        <v>53069.3</v>
      </c>
      <c r="H425" s="49">
        <v>29531.4</v>
      </c>
      <c r="I425" s="144">
        <f t="shared" si="12"/>
        <v>55.646861744925971</v>
      </c>
      <c r="J425" s="147">
        <f t="shared" si="13"/>
        <v>23537.9</v>
      </c>
      <c r="L425" s="23"/>
      <c r="M425" s="23"/>
    </row>
    <row r="426" spans="1:13" x14ac:dyDescent="0.2">
      <c r="A426" s="47" t="s">
        <v>254</v>
      </c>
      <c r="B426" s="48">
        <v>906</v>
      </c>
      <c r="C426" s="111">
        <v>1</v>
      </c>
      <c r="D426" s="111">
        <v>6</v>
      </c>
      <c r="E426" s="119">
        <v>9300000000</v>
      </c>
      <c r="F426" s="48"/>
      <c r="G426" s="49">
        <v>53069.3</v>
      </c>
      <c r="H426" s="49">
        <v>29531.4</v>
      </c>
      <c r="I426" s="144">
        <f t="shared" si="12"/>
        <v>55.646861744925971</v>
      </c>
      <c r="J426" s="147">
        <f t="shared" si="13"/>
        <v>23537.9</v>
      </c>
    </row>
    <row r="427" spans="1:13" x14ac:dyDescent="0.2">
      <c r="A427" s="47" t="s">
        <v>254</v>
      </c>
      <c r="B427" s="48">
        <v>906</v>
      </c>
      <c r="C427" s="111">
        <v>1</v>
      </c>
      <c r="D427" s="111">
        <v>6</v>
      </c>
      <c r="E427" s="119">
        <v>9300000311</v>
      </c>
      <c r="F427" s="48"/>
      <c r="G427" s="49">
        <v>6656</v>
      </c>
      <c r="H427" s="49">
        <v>4870.3999999999996</v>
      </c>
      <c r="I427" s="144">
        <f t="shared" si="12"/>
        <v>73.17307692307692</v>
      </c>
      <c r="J427" s="147">
        <f t="shared" si="13"/>
        <v>1785.6000000000004</v>
      </c>
    </row>
    <row r="428" spans="1:13" ht="38.25" x14ac:dyDescent="0.2">
      <c r="A428" s="47" t="s">
        <v>231</v>
      </c>
      <c r="B428" s="48">
        <v>906</v>
      </c>
      <c r="C428" s="111">
        <v>1</v>
      </c>
      <c r="D428" s="111">
        <v>6</v>
      </c>
      <c r="E428" s="119">
        <v>9300000311</v>
      </c>
      <c r="F428" s="48">
        <v>100</v>
      </c>
      <c r="G428" s="49">
        <v>6656</v>
      </c>
      <c r="H428" s="49">
        <v>4870.3999999999996</v>
      </c>
      <c r="I428" s="144">
        <f t="shared" si="12"/>
        <v>73.17307692307692</v>
      </c>
      <c r="J428" s="147">
        <f t="shared" si="13"/>
        <v>1785.6000000000004</v>
      </c>
    </row>
    <row r="429" spans="1:13" x14ac:dyDescent="0.2">
      <c r="A429" s="47" t="s">
        <v>254</v>
      </c>
      <c r="B429" s="48">
        <v>906</v>
      </c>
      <c r="C429" s="111">
        <v>1</v>
      </c>
      <c r="D429" s="111">
        <v>6</v>
      </c>
      <c r="E429" s="119">
        <v>9300000312</v>
      </c>
      <c r="F429" s="48"/>
      <c r="G429" s="49">
        <v>4284</v>
      </c>
      <c r="H429" s="49">
        <v>2738.6</v>
      </c>
      <c r="I429" s="144">
        <f t="shared" si="12"/>
        <v>63.926237161531276</v>
      </c>
      <c r="J429" s="147">
        <f t="shared" si="13"/>
        <v>1545.4</v>
      </c>
    </row>
    <row r="430" spans="1:13" ht="38.25" x14ac:dyDescent="0.2">
      <c r="A430" s="47" t="s">
        <v>231</v>
      </c>
      <c r="B430" s="48">
        <v>906</v>
      </c>
      <c r="C430" s="111">
        <v>1</v>
      </c>
      <c r="D430" s="111">
        <v>6</v>
      </c>
      <c r="E430" s="119">
        <v>9300000312</v>
      </c>
      <c r="F430" s="48">
        <v>100</v>
      </c>
      <c r="G430" s="49">
        <v>4284</v>
      </c>
      <c r="H430" s="49">
        <v>2738.6</v>
      </c>
      <c r="I430" s="144">
        <f t="shared" si="12"/>
        <v>63.926237161531276</v>
      </c>
      <c r="J430" s="147">
        <f t="shared" si="13"/>
        <v>1545.4</v>
      </c>
    </row>
    <row r="431" spans="1:13" x14ac:dyDescent="0.2">
      <c r="A431" s="47" t="s">
        <v>254</v>
      </c>
      <c r="B431" s="48">
        <v>906</v>
      </c>
      <c r="C431" s="111">
        <v>1</v>
      </c>
      <c r="D431" s="111">
        <v>6</v>
      </c>
      <c r="E431" s="119">
        <v>9300000313</v>
      </c>
      <c r="F431" s="48"/>
      <c r="G431" s="49">
        <v>29399</v>
      </c>
      <c r="H431" s="49">
        <v>17165.099999999999</v>
      </c>
      <c r="I431" s="144">
        <f t="shared" si="12"/>
        <v>58.386679819041454</v>
      </c>
      <c r="J431" s="147">
        <f t="shared" si="13"/>
        <v>12233.900000000001</v>
      </c>
    </row>
    <row r="432" spans="1:13" ht="38.25" x14ac:dyDescent="0.2">
      <c r="A432" s="47" t="s">
        <v>231</v>
      </c>
      <c r="B432" s="48">
        <v>906</v>
      </c>
      <c r="C432" s="111">
        <v>1</v>
      </c>
      <c r="D432" s="111">
        <v>6</v>
      </c>
      <c r="E432" s="119">
        <v>9300000313</v>
      </c>
      <c r="F432" s="48">
        <v>100</v>
      </c>
      <c r="G432" s="49">
        <v>29399</v>
      </c>
      <c r="H432" s="49">
        <v>17165.099999999999</v>
      </c>
      <c r="I432" s="144">
        <f t="shared" si="12"/>
        <v>58.386679819041454</v>
      </c>
      <c r="J432" s="147">
        <f t="shared" si="13"/>
        <v>12233.900000000001</v>
      </c>
    </row>
    <row r="433" spans="1:10" x14ac:dyDescent="0.2">
      <c r="A433" s="47" t="s">
        <v>254</v>
      </c>
      <c r="B433" s="48">
        <v>906</v>
      </c>
      <c r="C433" s="111">
        <v>1</v>
      </c>
      <c r="D433" s="111">
        <v>6</v>
      </c>
      <c r="E433" s="119">
        <v>9300000393</v>
      </c>
      <c r="F433" s="48"/>
      <c r="G433" s="49">
        <v>12380.3</v>
      </c>
      <c r="H433" s="49">
        <v>4669.8</v>
      </c>
      <c r="I433" s="144">
        <f t="shared" si="12"/>
        <v>37.719602917538353</v>
      </c>
      <c r="J433" s="147">
        <f t="shared" si="13"/>
        <v>7710.4999999999991</v>
      </c>
    </row>
    <row r="434" spans="1:10" ht="38.25" x14ac:dyDescent="0.2">
      <c r="A434" s="47" t="s">
        <v>231</v>
      </c>
      <c r="B434" s="48">
        <v>906</v>
      </c>
      <c r="C434" s="111">
        <v>1</v>
      </c>
      <c r="D434" s="111">
        <v>6</v>
      </c>
      <c r="E434" s="119">
        <v>9300000393</v>
      </c>
      <c r="F434" s="48">
        <v>100</v>
      </c>
      <c r="G434" s="49">
        <v>1321</v>
      </c>
      <c r="H434" s="49">
        <v>654.79999999999995</v>
      </c>
      <c r="I434" s="144">
        <f t="shared" si="12"/>
        <v>49.568508705526114</v>
      </c>
      <c r="J434" s="147">
        <f t="shared" si="13"/>
        <v>666.2</v>
      </c>
    </row>
    <row r="435" spans="1:10" ht="25.5" x14ac:dyDescent="0.2">
      <c r="A435" s="47" t="s">
        <v>233</v>
      </c>
      <c r="B435" s="48">
        <v>906</v>
      </c>
      <c r="C435" s="111">
        <v>1</v>
      </c>
      <c r="D435" s="111">
        <v>6</v>
      </c>
      <c r="E435" s="119">
        <v>9300000393</v>
      </c>
      <c r="F435" s="48">
        <v>200</v>
      </c>
      <c r="G435" s="49">
        <v>11047.3</v>
      </c>
      <c r="H435" s="49">
        <v>4015</v>
      </c>
      <c r="I435" s="144">
        <f t="shared" si="12"/>
        <v>36.343721995419699</v>
      </c>
      <c r="J435" s="147">
        <f t="shared" si="13"/>
        <v>7032.2999999999993</v>
      </c>
    </row>
    <row r="436" spans="1:10" x14ac:dyDescent="0.2">
      <c r="A436" s="47" t="s">
        <v>227</v>
      </c>
      <c r="B436" s="48">
        <v>906</v>
      </c>
      <c r="C436" s="111">
        <v>1</v>
      </c>
      <c r="D436" s="111">
        <v>6</v>
      </c>
      <c r="E436" s="119">
        <v>9300000393</v>
      </c>
      <c r="F436" s="48">
        <v>800</v>
      </c>
      <c r="G436" s="49">
        <v>12</v>
      </c>
      <c r="H436" s="49">
        <v>0</v>
      </c>
      <c r="I436" s="144">
        <f t="shared" si="12"/>
        <v>0</v>
      </c>
      <c r="J436" s="147">
        <f t="shared" si="13"/>
        <v>12</v>
      </c>
    </row>
    <row r="437" spans="1:10" ht="25.5" x14ac:dyDescent="0.2">
      <c r="A437" s="47" t="s">
        <v>806</v>
      </c>
      <c r="B437" s="48">
        <v>906</v>
      </c>
      <c r="C437" s="111">
        <v>1</v>
      </c>
      <c r="D437" s="111">
        <v>6</v>
      </c>
      <c r="E437" s="119">
        <v>9300000870</v>
      </c>
      <c r="F437" s="48"/>
      <c r="G437" s="49">
        <v>350</v>
      </c>
      <c r="H437" s="49">
        <v>87.5</v>
      </c>
      <c r="I437" s="144">
        <f t="shared" si="12"/>
        <v>25</v>
      </c>
      <c r="J437" s="147">
        <f t="shared" si="13"/>
        <v>262.5</v>
      </c>
    </row>
    <row r="438" spans="1:10" ht="38.25" x14ac:dyDescent="0.2">
      <c r="A438" s="47" t="s">
        <v>231</v>
      </c>
      <c r="B438" s="48">
        <v>906</v>
      </c>
      <c r="C438" s="111">
        <v>1</v>
      </c>
      <c r="D438" s="111">
        <v>6</v>
      </c>
      <c r="E438" s="119">
        <v>9300000870</v>
      </c>
      <c r="F438" s="48">
        <v>100</v>
      </c>
      <c r="G438" s="49">
        <v>350</v>
      </c>
      <c r="H438" s="49">
        <v>87.5</v>
      </c>
      <c r="I438" s="144">
        <f t="shared" si="12"/>
        <v>25</v>
      </c>
      <c r="J438" s="147">
        <f t="shared" si="13"/>
        <v>262.5</v>
      </c>
    </row>
    <row r="439" spans="1:10" s="22" customFormat="1" x14ac:dyDescent="0.2">
      <c r="A439" s="77" t="s">
        <v>813</v>
      </c>
      <c r="B439" s="78">
        <v>907</v>
      </c>
      <c r="C439" s="110"/>
      <c r="D439" s="110"/>
      <c r="E439" s="118"/>
      <c r="F439" s="78"/>
      <c r="G439" s="76">
        <v>10296</v>
      </c>
      <c r="H439" s="76">
        <v>4100.8999999999996</v>
      </c>
      <c r="I439" s="138">
        <f t="shared" si="12"/>
        <v>39.830031080031077</v>
      </c>
      <c r="J439" s="147">
        <f t="shared" si="13"/>
        <v>6195.1</v>
      </c>
    </row>
    <row r="440" spans="1:10" x14ac:dyDescent="0.2">
      <c r="A440" s="47" t="s">
        <v>155</v>
      </c>
      <c r="B440" s="48">
        <v>907</v>
      </c>
      <c r="C440" s="111">
        <v>1</v>
      </c>
      <c r="D440" s="111"/>
      <c r="E440" s="119"/>
      <c r="F440" s="48"/>
      <c r="G440" s="49">
        <v>7649</v>
      </c>
      <c r="H440" s="49">
        <v>3878</v>
      </c>
      <c r="I440" s="144">
        <f t="shared" si="12"/>
        <v>50.699437835011111</v>
      </c>
      <c r="J440" s="147">
        <f t="shared" si="13"/>
        <v>3771</v>
      </c>
    </row>
    <row r="441" spans="1:10" x14ac:dyDescent="0.2">
      <c r="A441" s="47" t="s">
        <v>90</v>
      </c>
      <c r="B441" s="48">
        <v>907</v>
      </c>
      <c r="C441" s="111">
        <v>1</v>
      </c>
      <c r="D441" s="111">
        <v>13</v>
      </c>
      <c r="E441" s="119"/>
      <c r="F441" s="48"/>
      <c r="G441" s="49">
        <v>7649</v>
      </c>
      <c r="H441" s="49">
        <v>3878</v>
      </c>
      <c r="I441" s="144">
        <f t="shared" si="12"/>
        <v>50.699437835011111</v>
      </c>
      <c r="J441" s="147">
        <f t="shared" si="13"/>
        <v>3771</v>
      </c>
    </row>
    <row r="442" spans="1:10" x14ac:dyDescent="0.2">
      <c r="A442" s="47" t="s">
        <v>230</v>
      </c>
      <c r="B442" s="48">
        <v>907</v>
      </c>
      <c r="C442" s="111">
        <v>1</v>
      </c>
      <c r="D442" s="111">
        <v>13</v>
      </c>
      <c r="E442" s="119">
        <v>8900000000</v>
      </c>
      <c r="F442" s="48"/>
      <c r="G442" s="49">
        <v>7649</v>
      </c>
      <c r="H442" s="49">
        <v>3878</v>
      </c>
      <c r="I442" s="144">
        <f t="shared" si="12"/>
        <v>50.699437835011111</v>
      </c>
      <c r="J442" s="147">
        <f t="shared" si="13"/>
        <v>3771</v>
      </c>
    </row>
    <row r="443" spans="1:10" x14ac:dyDescent="0.2">
      <c r="A443" s="47" t="s">
        <v>230</v>
      </c>
      <c r="B443" s="48">
        <v>907</v>
      </c>
      <c r="C443" s="111">
        <v>1</v>
      </c>
      <c r="D443" s="111">
        <v>13</v>
      </c>
      <c r="E443" s="119">
        <v>8900000110</v>
      </c>
      <c r="F443" s="48"/>
      <c r="G443" s="49">
        <v>6859</v>
      </c>
      <c r="H443" s="49">
        <v>3481.2</v>
      </c>
      <c r="I443" s="144">
        <f t="shared" si="12"/>
        <v>50.753754191573108</v>
      </c>
      <c r="J443" s="147">
        <f t="shared" si="13"/>
        <v>3377.8</v>
      </c>
    </row>
    <row r="444" spans="1:10" ht="38.25" x14ac:dyDescent="0.2">
      <c r="A444" s="47" t="s">
        <v>231</v>
      </c>
      <c r="B444" s="48">
        <v>907</v>
      </c>
      <c r="C444" s="111">
        <v>1</v>
      </c>
      <c r="D444" s="111">
        <v>13</v>
      </c>
      <c r="E444" s="119">
        <v>8900000110</v>
      </c>
      <c r="F444" s="48">
        <v>100</v>
      </c>
      <c r="G444" s="49">
        <v>6859</v>
      </c>
      <c r="H444" s="49">
        <v>3481.2</v>
      </c>
      <c r="I444" s="144">
        <f t="shared" si="12"/>
        <v>50.753754191573108</v>
      </c>
      <c r="J444" s="147">
        <f t="shared" si="13"/>
        <v>3377.8</v>
      </c>
    </row>
    <row r="445" spans="1:10" x14ac:dyDescent="0.2">
      <c r="A445" s="47" t="s">
        <v>230</v>
      </c>
      <c r="B445" s="48">
        <v>907</v>
      </c>
      <c r="C445" s="111">
        <v>1</v>
      </c>
      <c r="D445" s="111">
        <v>13</v>
      </c>
      <c r="E445" s="119">
        <v>8900000190</v>
      </c>
      <c r="F445" s="48"/>
      <c r="G445" s="49">
        <v>625</v>
      </c>
      <c r="H445" s="49">
        <v>306.8</v>
      </c>
      <c r="I445" s="144">
        <f t="shared" si="12"/>
        <v>49.088000000000001</v>
      </c>
      <c r="J445" s="147">
        <f t="shared" si="13"/>
        <v>318.2</v>
      </c>
    </row>
    <row r="446" spans="1:10" ht="38.25" x14ac:dyDescent="0.2">
      <c r="A446" s="47" t="s">
        <v>231</v>
      </c>
      <c r="B446" s="48">
        <v>907</v>
      </c>
      <c r="C446" s="111">
        <v>1</v>
      </c>
      <c r="D446" s="111">
        <v>13</v>
      </c>
      <c r="E446" s="119">
        <v>8900000190</v>
      </c>
      <c r="F446" s="48">
        <v>100</v>
      </c>
      <c r="G446" s="49">
        <v>167</v>
      </c>
      <c r="H446" s="49">
        <v>93.3</v>
      </c>
      <c r="I446" s="144">
        <f t="shared" si="12"/>
        <v>55.868263473053894</v>
      </c>
      <c r="J446" s="147">
        <f t="shared" si="13"/>
        <v>73.7</v>
      </c>
    </row>
    <row r="447" spans="1:10" ht="25.5" x14ac:dyDescent="0.2">
      <c r="A447" s="47" t="s">
        <v>233</v>
      </c>
      <c r="B447" s="48">
        <v>907</v>
      </c>
      <c r="C447" s="111">
        <v>1</v>
      </c>
      <c r="D447" s="111">
        <v>13</v>
      </c>
      <c r="E447" s="119">
        <v>8900000190</v>
      </c>
      <c r="F447" s="48">
        <v>200</v>
      </c>
      <c r="G447" s="49">
        <v>453</v>
      </c>
      <c r="H447" s="49">
        <v>213.5</v>
      </c>
      <c r="I447" s="144">
        <f t="shared" si="12"/>
        <v>47.130242825607063</v>
      </c>
      <c r="J447" s="147">
        <f t="shared" si="13"/>
        <v>239.5</v>
      </c>
    </row>
    <row r="448" spans="1:10" x14ac:dyDescent="0.2">
      <c r="A448" s="47" t="s">
        <v>227</v>
      </c>
      <c r="B448" s="48">
        <v>907</v>
      </c>
      <c r="C448" s="111">
        <v>1</v>
      </c>
      <c r="D448" s="111">
        <v>13</v>
      </c>
      <c r="E448" s="119">
        <v>8900000190</v>
      </c>
      <c r="F448" s="48">
        <v>800</v>
      </c>
      <c r="G448" s="49">
        <v>5</v>
      </c>
      <c r="H448" s="49">
        <v>0</v>
      </c>
      <c r="I448" s="144">
        <f t="shared" si="12"/>
        <v>0</v>
      </c>
      <c r="J448" s="147">
        <f t="shared" si="13"/>
        <v>5</v>
      </c>
    </row>
    <row r="449" spans="1:10" ht="25.5" x14ac:dyDescent="0.2">
      <c r="A449" s="47" t="s">
        <v>806</v>
      </c>
      <c r="B449" s="48">
        <v>907</v>
      </c>
      <c r="C449" s="111">
        <v>1</v>
      </c>
      <c r="D449" s="111">
        <v>13</v>
      </c>
      <c r="E449" s="119">
        <v>8900000870</v>
      </c>
      <c r="F449" s="48"/>
      <c r="G449" s="49">
        <v>75</v>
      </c>
      <c r="H449" s="49">
        <v>0</v>
      </c>
      <c r="I449" s="144">
        <f t="shared" si="12"/>
        <v>0</v>
      </c>
      <c r="J449" s="147">
        <f t="shared" si="13"/>
        <v>75</v>
      </c>
    </row>
    <row r="450" spans="1:10" ht="38.25" x14ac:dyDescent="0.2">
      <c r="A450" s="47" t="s">
        <v>231</v>
      </c>
      <c r="B450" s="48">
        <v>907</v>
      </c>
      <c r="C450" s="111">
        <v>1</v>
      </c>
      <c r="D450" s="111">
        <v>13</v>
      </c>
      <c r="E450" s="119">
        <v>8900000870</v>
      </c>
      <c r="F450" s="48">
        <v>100</v>
      </c>
      <c r="G450" s="49">
        <v>75</v>
      </c>
      <c r="H450" s="49">
        <v>0</v>
      </c>
      <c r="I450" s="144">
        <f t="shared" si="12"/>
        <v>0</v>
      </c>
      <c r="J450" s="147">
        <f t="shared" si="13"/>
        <v>75</v>
      </c>
    </row>
    <row r="451" spans="1:10" ht="25.5" x14ac:dyDescent="0.2">
      <c r="A451" s="47" t="s">
        <v>1463</v>
      </c>
      <c r="B451" s="48">
        <v>907</v>
      </c>
      <c r="C451" s="111">
        <v>1</v>
      </c>
      <c r="D451" s="111">
        <v>13</v>
      </c>
      <c r="E451" s="119">
        <v>8900055490</v>
      </c>
      <c r="F451" s="48"/>
      <c r="G451" s="49">
        <v>90</v>
      </c>
      <c r="H451" s="49">
        <v>90</v>
      </c>
      <c r="I451" s="144">
        <f t="shared" si="12"/>
        <v>100</v>
      </c>
      <c r="J451" s="147">
        <f t="shared" si="13"/>
        <v>0</v>
      </c>
    </row>
    <row r="452" spans="1:10" ht="38.25" x14ac:dyDescent="0.2">
      <c r="A452" s="47" t="s">
        <v>231</v>
      </c>
      <c r="B452" s="48">
        <v>907</v>
      </c>
      <c r="C452" s="111">
        <v>1</v>
      </c>
      <c r="D452" s="111">
        <v>13</v>
      </c>
      <c r="E452" s="119">
        <v>8900055490</v>
      </c>
      <c r="F452" s="48">
        <v>100</v>
      </c>
      <c r="G452" s="49">
        <v>90</v>
      </c>
      <c r="H452" s="49">
        <v>90</v>
      </c>
      <c r="I452" s="144">
        <f t="shared" si="12"/>
        <v>100</v>
      </c>
      <c r="J452" s="147">
        <f t="shared" si="13"/>
        <v>0</v>
      </c>
    </row>
    <row r="453" spans="1:10" x14ac:dyDescent="0.2">
      <c r="A453" s="47" t="s">
        <v>158</v>
      </c>
      <c r="B453" s="48">
        <v>907</v>
      </c>
      <c r="C453" s="111">
        <v>4</v>
      </c>
      <c r="D453" s="111"/>
      <c r="E453" s="119"/>
      <c r="F453" s="48"/>
      <c r="G453" s="49">
        <v>2647</v>
      </c>
      <c r="H453" s="49">
        <v>222.9</v>
      </c>
      <c r="I453" s="144">
        <f t="shared" si="12"/>
        <v>8.4208537967510395</v>
      </c>
      <c r="J453" s="147">
        <f t="shared" si="13"/>
        <v>2424.1</v>
      </c>
    </row>
    <row r="454" spans="1:10" x14ac:dyDescent="0.2">
      <c r="A454" s="47" t="s">
        <v>92</v>
      </c>
      <c r="B454" s="48">
        <v>907</v>
      </c>
      <c r="C454" s="111">
        <v>4</v>
      </c>
      <c r="D454" s="111">
        <v>12</v>
      </c>
      <c r="E454" s="119"/>
      <c r="F454" s="48"/>
      <c r="G454" s="49">
        <v>2647</v>
      </c>
      <c r="H454" s="49">
        <v>222.9</v>
      </c>
      <c r="I454" s="144">
        <f t="shared" si="12"/>
        <v>8.4208537967510395</v>
      </c>
      <c r="J454" s="147">
        <f t="shared" si="13"/>
        <v>2424.1</v>
      </c>
    </row>
    <row r="455" spans="1:10" ht="25.5" x14ac:dyDescent="0.2">
      <c r="A455" s="47" t="s">
        <v>974</v>
      </c>
      <c r="B455" s="48">
        <v>907</v>
      </c>
      <c r="C455" s="111">
        <v>4</v>
      </c>
      <c r="D455" s="111">
        <v>12</v>
      </c>
      <c r="E455" s="119">
        <v>2000000000</v>
      </c>
      <c r="F455" s="48"/>
      <c r="G455" s="49">
        <v>1480</v>
      </c>
      <c r="H455" s="49">
        <v>69.400000000000006</v>
      </c>
      <c r="I455" s="144">
        <f t="shared" si="12"/>
        <v>4.6891891891891895</v>
      </c>
      <c r="J455" s="147">
        <f t="shared" si="13"/>
        <v>1410.6</v>
      </c>
    </row>
    <row r="456" spans="1:10" ht="25.5" x14ac:dyDescent="0.2">
      <c r="A456" s="47" t="s">
        <v>999</v>
      </c>
      <c r="B456" s="48">
        <v>907</v>
      </c>
      <c r="C456" s="111">
        <v>4</v>
      </c>
      <c r="D456" s="111">
        <v>12</v>
      </c>
      <c r="E456" s="119">
        <v>2050000000</v>
      </c>
      <c r="F456" s="48"/>
      <c r="G456" s="49">
        <v>1480</v>
      </c>
      <c r="H456" s="49">
        <v>69.400000000000006</v>
      </c>
      <c r="I456" s="144">
        <f t="shared" si="12"/>
        <v>4.6891891891891895</v>
      </c>
      <c r="J456" s="147">
        <f t="shared" si="13"/>
        <v>1410.6</v>
      </c>
    </row>
    <row r="457" spans="1:10" ht="25.5" x14ac:dyDescent="0.2">
      <c r="A457" s="47" t="s">
        <v>999</v>
      </c>
      <c r="B457" s="48">
        <v>907</v>
      </c>
      <c r="C457" s="111">
        <v>4</v>
      </c>
      <c r="D457" s="111">
        <v>12</v>
      </c>
      <c r="E457" s="119">
        <v>2050100000</v>
      </c>
      <c r="F457" s="48"/>
      <c r="G457" s="49">
        <v>1480</v>
      </c>
      <c r="H457" s="49">
        <v>69.400000000000006</v>
      </c>
      <c r="I457" s="144">
        <f t="shared" si="12"/>
        <v>4.6891891891891895</v>
      </c>
      <c r="J457" s="147">
        <f t="shared" si="13"/>
        <v>1410.6</v>
      </c>
    </row>
    <row r="458" spans="1:10" ht="25.5" x14ac:dyDescent="0.2">
      <c r="A458" s="47" t="s">
        <v>660</v>
      </c>
      <c r="B458" s="48">
        <v>907</v>
      </c>
      <c r="C458" s="111">
        <v>4</v>
      </c>
      <c r="D458" s="111">
        <v>12</v>
      </c>
      <c r="E458" s="119">
        <v>2050102020</v>
      </c>
      <c r="F458" s="48"/>
      <c r="G458" s="49">
        <v>1480</v>
      </c>
      <c r="H458" s="49">
        <v>69.400000000000006</v>
      </c>
      <c r="I458" s="144">
        <f t="shared" ref="I458:I521" si="14">H458/G458*100</f>
        <v>4.6891891891891895</v>
      </c>
      <c r="J458" s="147">
        <f t="shared" ref="J458:J521" si="15">G458-H458</f>
        <v>1410.6</v>
      </c>
    </row>
    <row r="459" spans="1:10" ht="25.5" x14ac:dyDescent="0.2">
      <c r="A459" s="47" t="s">
        <v>233</v>
      </c>
      <c r="B459" s="48">
        <v>907</v>
      </c>
      <c r="C459" s="111">
        <v>4</v>
      </c>
      <c r="D459" s="111">
        <v>12</v>
      </c>
      <c r="E459" s="119">
        <v>2050102020</v>
      </c>
      <c r="F459" s="48">
        <v>200</v>
      </c>
      <c r="G459" s="49">
        <v>1480</v>
      </c>
      <c r="H459" s="49">
        <v>69.400000000000006</v>
      </c>
      <c r="I459" s="144">
        <f t="shared" si="14"/>
        <v>4.6891891891891895</v>
      </c>
      <c r="J459" s="147">
        <f t="shared" si="15"/>
        <v>1410.6</v>
      </c>
    </row>
    <row r="460" spans="1:10" x14ac:dyDescent="0.2">
      <c r="A460" s="47" t="s">
        <v>230</v>
      </c>
      <c r="B460" s="48">
        <v>907</v>
      </c>
      <c r="C460" s="111">
        <v>4</v>
      </c>
      <c r="D460" s="111">
        <v>12</v>
      </c>
      <c r="E460" s="119">
        <v>8900000000</v>
      </c>
      <c r="F460" s="48"/>
      <c r="G460" s="49">
        <v>1167</v>
      </c>
      <c r="H460" s="49">
        <v>153.5</v>
      </c>
      <c r="I460" s="144">
        <f t="shared" si="14"/>
        <v>13.153384747215084</v>
      </c>
      <c r="J460" s="147">
        <f t="shared" si="15"/>
        <v>1013.5</v>
      </c>
    </row>
    <row r="461" spans="1:10" x14ac:dyDescent="0.2">
      <c r="A461" s="47" t="s">
        <v>249</v>
      </c>
      <c r="B461" s="48">
        <v>907</v>
      </c>
      <c r="C461" s="111">
        <v>4</v>
      </c>
      <c r="D461" s="111">
        <v>12</v>
      </c>
      <c r="E461" s="119">
        <v>8900099990</v>
      </c>
      <c r="F461" s="48"/>
      <c r="G461" s="49">
        <v>1167</v>
      </c>
      <c r="H461" s="49">
        <v>153.5</v>
      </c>
      <c r="I461" s="144">
        <f t="shared" si="14"/>
        <v>13.153384747215084</v>
      </c>
      <c r="J461" s="147">
        <f t="shared" si="15"/>
        <v>1013.5</v>
      </c>
    </row>
    <row r="462" spans="1:10" ht="38.25" x14ac:dyDescent="0.2">
      <c r="A462" s="47" t="s">
        <v>231</v>
      </c>
      <c r="B462" s="48">
        <v>907</v>
      </c>
      <c r="C462" s="111">
        <v>4</v>
      </c>
      <c r="D462" s="111">
        <v>12</v>
      </c>
      <c r="E462" s="119">
        <v>8900099990</v>
      </c>
      <c r="F462" s="48">
        <v>100</v>
      </c>
      <c r="G462" s="49">
        <v>408</v>
      </c>
      <c r="H462" s="49">
        <v>17.5</v>
      </c>
      <c r="I462" s="144">
        <f t="shared" si="14"/>
        <v>4.2892156862745097</v>
      </c>
      <c r="J462" s="147">
        <f t="shared" si="15"/>
        <v>390.5</v>
      </c>
    </row>
    <row r="463" spans="1:10" ht="25.5" x14ac:dyDescent="0.2">
      <c r="A463" s="47" t="s">
        <v>233</v>
      </c>
      <c r="B463" s="48">
        <v>907</v>
      </c>
      <c r="C463" s="111">
        <v>4</v>
      </c>
      <c r="D463" s="111">
        <v>12</v>
      </c>
      <c r="E463" s="119">
        <v>8900099990</v>
      </c>
      <c r="F463" s="48">
        <v>200</v>
      </c>
      <c r="G463" s="49">
        <v>759</v>
      </c>
      <c r="H463" s="49">
        <v>136</v>
      </c>
      <c r="I463" s="144">
        <f t="shared" si="14"/>
        <v>17.918313570487484</v>
      </c>
      <c r="J463" s="147">
        <f t="shared" si="15"/>
        <v>623</v>
      </c>
    </row>
    <row r="464" spans="1:10" s="22" customFormat="1" x14ac:dyDescent="0.2">
      <c r="A464" s="77" t="s">
        <v>255</v>
      </c>
      <c r="B464" s="78">
        <v>908</v>
      </c>
      <c r="C464" s="110"/>
      <c r="D464" s="110"/>
      <c r="E464" s="118"/>
      <c r="F464" s="78"/>
      <c r="G464" s="76">
        <v>146467.5</v>
      </c>
      <c r="H464" s="76">
        <v>135324</v>
      </c>
      <c r="I464" s="138">
        <f t="shared" si="14"/>
        <v>92.391827538532439</v>
      </c>
      <c r="J464" s="147">
        <f t="shared" si="15"/>
        <v>11143.5</v>
      </c>
    </row>
    <row r="465" spans="1:10" x14ac:dyDescent="0.2">
      <c r="A465" s="47" t="s">
        <v>155</v>
      </c>
      <c r="B465" s="48">
        <v>908</v>
      </c>
      <c r="C465" s="111">
        <v>1</v>
      </c>
      <c r="D465" s="111"/>
      <c r="E465" s="119"/>
      <c r="F465" s="48"/>
      <c r="G465" s="49">
        <v>146467.5</v>
      </c>
      <c r="H465" s="49">
        <v>135324</v>
      </c>
      <c r="I465" s="144">
        <f t="shared" si="14"/>
        <v>92.391827538532439</v>
      </c>
      <c r="J465" s="147">
        <f t="shared" si="15"/>
        <v>11143.5</v>
      </c>
    </row>
    <row r="466" spans="1:10" x14ac:dyDescent="0.2">
      <c r="A466" s="47" t="s">
        <v>67</v>
      </c>
      <c r="B466" s="48">
        <v>908</v>
      </c>
      <c r="C466" s="111">
        <v>1</v>
      </c>
      <c r="D466" s="111">
        <v>7</v>
      </c>
      <c r="E466" s="119"/>
      <c r="F466" s="48"/>
      <c r="G466" s="49">
        <v>146467.5</v>
      </c>
      <c r="H466" s="49">
        <v>135324</v>
      </c>
      <c r="I466" s="144">
        <f t="shared" si="14"/>
        <v>92.391827538532439</v>
      </c>
      <c r="J466" s="147">
        <f t="shared" si="15"/>
        <v>11143.5</v>
      </c>
    </row>
    <row r="467" spans="1:10" x14ac:dyDescent="0.2">
      <c r="A467" s="47" t="s">
        <v>256</v>
      </c>
      <c r="B467" s="48">
        <v>908</v>
      </c>
      <c r="C467" s="111">
        <v>1</v>
      </c>
      <c r="D467" s="111">
        <v>7</v>
      </c>
      <c r="E467" s="119">
        <v>9400000000</v>
      </c>
      <c r="F467" s="48"/>
      <c r="G467" s="49">
        <v>146467.5</v>
      </c>
      <c r="H467" s="49">
        <v>135324</v>
      </c>
      <c r="I467" s="144">
        <f t="shared" si="14"/>
        <v>92.391827538532439</v>
      </c>
      <c r="J467" s="147">
        <f t="shared" si="15"/>
        <v>11143.5</v>
      </c>
    </row>
    <row r="468" spans="1:10" x14ac:dyDescent="0.2">
      <c r="A468" s="47" t="s">
        <v>256</v>
      </c>
      <c r="B468" s="48">
        <v>908</v>
      </c>
      <c r="C468" s="111">
        <v>1</v>
      </c>
      <c r="D468" s="111">
        <v>7</v>
      </c>
      <c r="E468" s="119">
        <v>9400000411</v>
      </c>
      <c r="F468" s="48"/>
      <c r="G468" s="49">
        <v>7724</v>
      </c>
      <c r="H468" s="49">
        <v>5112.5</v>
      </c>
      <c r="I468" s="144">
        <f t="shared" si="14"/>
        <v>66.189798032107717</v>
      </c>
      <c r="J468" s="147">
        <f t="shared" si="15"/>
        <v>2611.5</v>
      </c>
    </row>
    <row r="469" spans="1:10" ht="38.25" x14ac:dyDescent="0.2">
      <c r="A469" s="47" t="s">
        <v>231</v>
      </c>
      <c r="B469" s="48">
        <v>908</v>
      </c>
      <c r="C469" s="111">
        <v>1</v>
      </c>
      <c r="D469" s="111">
        <v>7</v>
      </c>
      <c r="E469" s="119">
        <v>9400000411</v>
      </c>
      <c r="F469" s="48">
        <v>100</v>
      </c>
      <c r="G469" s="49">
        <v>7724</v>
      </c>
      <c r="H469" s="49">
        <v>5112.5</v>
      </c>
      <c r="I469" s="144">
        <f t="shared" si="14"/>
        <v>66.189798032107717</v>
      </c>
      <c r="J469" s="147">
        <f t="shared" si="15"/>
        <v>2611.5</v>
      </c>
    </row>
    <row r="470" spans="1:10" x14ac:dyDescent="0.2">
      <c r="A470" s="47" t="s">
        <v>256</v>
      </c>
      <c r="B470" s="48">
        <v>908</v>
      </c>
      <c r="C470" s="111">
        <v>1</v>
      </c>
      <c r="D470" s="111">
        <v>7</v>
      </c>
      <c r="E470" s="119">
        <v>9400000412</v>
      </c>
      <c r="F470" s="48"/>
      <c r="G470" s="49">
        <v>27680</v>
      </c>
      <c r="H470" s="49">
        <v>21673.9</v>
      </c>
      <c r="I470" s="144">
        <f t="shared" si="14"/>
        <v>78.301661849710996</v>
      </c>
      <c r="J470" s="147">
        <f t="shared" si="15"/>
        <v>6006.0999999999985</v>
      </c>
    </row>
    <row r="471" spans="1:10" ht="38.25" x14ac:dyDescent="0.2">
      <c r="A471" s="47" t="s">
        <v>231</v>
      </c>
      <c r="B471" s="48">
        <v>908</v>
      </c>
      <c r="C471" s="111">
        <v>1</v>
      </c>
      <c r="D471" s="111">
        <v>7</v>
      </c>
      <c r="E471" s="119">
        <v>9400000412</v>
      </c>
      <c r="F471" s="48">
        <v>100</v>
      </c>
      <c r="G471" s="49">
        <v>27680</v>
      </c>
      <c r="H471" s="49">
        <v>21673.9</v>
      </c>
      <c r="I471" s="144">
        <f t="shared" si="14"/>
        <v>78.301661849710996</v>
      </c>
      <c r="J471" s="147">
        <f t="shared" si="15"/>
        <v>6006.0999999999985</v>
      </c>
    </row>
    <row r="472" spans="1:10" x14ac:dyDescent="0.2">
      <c r="A472" s="47" t="s">
        <v>256</v>
      </c>
      <c r="B472" s="48">
        <v>908</v>
      </c>
      <c r="C472" s="111">
        <v>1</v>
      </c>
      <c r="D472" s="111">
        <v>7</v>
      </c>
      <c r="E472" s="119">
        <v>9400000492</v>
      </c>
      <c r="F472" s="48"/>
      <c r="G472" s="49">
        <v>3047</v>
      </c>
      <c r="H472" s="49">
        <v>752.8</v>
      </c>
      <c r="I472" s="144">
        <f t="shared" si="14"/>
        <v>24.706268460781093</v>
      </c>
      <c r="J472" s="147">
        <f t="shared" si="15"/>
        <v>2294.1999999999998</v>
      </c>
    </row>
    <row r="473" spans="1:10" ht="38.25" x14ac:dyDescent="0.2">
      <c r="A473" s="47" t="s">
        <v>231</v>
      </c>
      <c r="B473" s="48">
        <v>908</v>
      </c>
      <c r="C473" s="111">
        <v>1</v>
      </c>
      <c r="D473" s="111">
        <v>7</v>
      </c>
      <c r="E473" s="119">
        <v>9400000492</v>
      </c>
      <c r="F473" s="48">
        <v>100</v>
      </c>
      <c r="G473" s="49">
        <v>990</v>
      </c>
      <c r="H473" s="49">
        <v>145.5</v>
      </c>
      <c r="I473" s="144">
        <f t="shared" si="14"/>
        <v>14.696969696969697</v>
      </c>
      <c r="J473" s="147">
        <f t="shared" si="15"/>
        <v>844.5</v>
      </c>
    </row>
    <row r="474" spans="1:10" ht="25.5" x14ac:dyDescent="0.2">
      <c r="A474" s="47" t="s">
        <v>233</v>
      </c>
      <c r="B474" s="48">
        <v>908</v>
      </c>
      <c r="C474" s="111">
        <v>1</v>
      </c>
      <c r="D474" s="111">
        <v>7</v>
      </c>
      <c r="E474" s="119">
        <v>9400000492</v>
      </c>
      <c r="F474" s="48">
        <v>200</v>
      </c>
      <c r="G474" s="49">
        <v>2050</v>
      </c>
      <c r="H474" s="49">
        <v>603.70000000000005</v>
      </c>
      <c r="I474" s="144">
        <f t="shared" si="14"/>
        <v>29.448780487804882</v>
      </c>
      <c r="J474" s="147">
        <f t="shared" si="15"/>
        <v>1446.3</v>
      </c>
    </row>
    <row r="475" spans="1:10" x14ac:dyDescent="0.2">
      <c r="A475" s="47" t="s">
        <v>227</v>
      </c>
      <c r="B475" s="48">
        <v>908</v>
      </c>
      <c r="C475" s="111">
        <v>1</v>
      </c>
      <c r="D475" s="111">
        <v>7</v>
      </c>
      <c r="E475" s="119">
        <v>9400000492</v>
      </c>
      <c r="F475" s="48">
        <v>800</v>
      </c>
      <c r="G475" s="49">
        <v>7</v>
      </c>
      <c r="H475" s="49">
        <v>3.6</v>
      </c>
      <c r="I475" s="144">
        <f t="shared" si="14"/>
        <v>51.428571428571438</v>
      </c>
      <c r="J475" s="147">
        <f t="shared" si="15"/>
        <v>3.4</v>
      </c>
    </row>
    <row r="476" spans="1:10" ht="25.5" x14ac:dyDescent="0.2">
      <c r="A476" s="47" t="s">
        <v>806</v>
      </c>
      <c r="B476" s="48">
        <v>908</v>
      </c>
      <c r="C476" s="111">
        <v>1</v>
      </c>
      <c r="D476" s="111">
        <v>7</v>
      </c>
      <c r="E476" s="119">
        <v>9400000870</v>
      </c>
      <c r="F476" s="48"/>
      <c r="G476" s="49">
        <v>450</v>
      </c>
      <c r="H476" s="49">
        <v>225</v>
      </c>
      <c r="I476" s="144">
        <f t="shared" si="14"/>
        <v>50</v>
      </c>
      <c r="J476" s="147">
        <f t="shared" si="15"/>
        <v>225</v>
      </c>
    </row>
    <row r="477" spans="1:10" ht="38.25" x14ac:dyDescent="0.2">
      <c r="A477" s="47" t="s">
        <v>231</v>
      </c>
      <c r="B477" s="48">
        <v>908</v>
      </c>
      <c r="C477" s="111">
        <v>1</v>
      </c>
      <c r="D477" s="111">
        <v>7</v>
      </c>
      <c r="E477" s="119">
        <v>9400000870</v>
      </c>
      <c r="F477" s="48">
        <v>100</v>
      </c>
      <c r="G477" s="49">
        <v>450</v>
      </c>
      <c r="H477" s="49">
        <v>225</v>
      </c>
      <c r="I477" s="144">
        <f t="shared" si="14"/>
        <v>50</v>
      </c>
      <c r="J477" s="147">
        <f t="shared" si="15"/>
        <v>225</v>
      </c>
    </row>
    <row r="478" spans="1:10" ht="25.5" x14ac:dyDescent="0.2">
      <c r="A478" s="47" t="s">
        <v>1000</v>
      </c>
      <c r="B478" s="48">
        <v>908</v>
      </c>
      <c r="C478" s="111">
        <v>1</v>
      </c>
      <c r="D478" s="111">
        <v>7</v>
      </c>
      <c r="E478" s="119">
        <v>9400099901</v>
      </c>
      <c r="F478" s="48"/>
      <c r="G478" s="49">
        <v>100000</v>
      </c>
      <c r="H478" s="49">
        <v>100000</v>
      </c>
      <c r="I478" s="144">
        <f t="shared" si="14"/>
        <v>100</v>
      </c>
      <c r="J478" s="147">
        <f t="shared" si="15"/>
        <v>0</v>
      </c>
    </row>
    <row r="479" spans="1:10" x14ac:dyDescent="0.2">
      <c r="A479" s="47" t="s">
        <v>227</v>
      </c>
      <c r="B479" s="48">
        <v>908</v>
      </c>
      <c r="C479" s="111">
        <v>1</v>
      </c>
      <c r="D479" s="111">
        <v>7</v>
      </c>
      <c r="E479" s="119">
        <v>9400099901</v>
      </c>
      <c r="F479" s="48">
        <v>800</v>
      </c>
      <c r="G479" s="49">
        <v>100000</v>
      </c>
      <c r="H479" s="49">
        <v>100000</v>
      </c>
      <c r="I479" s="144">
        <f t="shared" si="14"/>
        <v>100</v>
      </c>
      <c r="J479" s="147">
        <f t="shared" si="15"/>
        <v>0</v>
      </c>
    </row>
    <row r="480" spans="1:10" ht="38.25" x14ac:dyDescent="0.2">
      <c r="A480" s="47" t="s">
        <v>1001</v>
      </c>
      <c r="B480" s="48">
        <v>908</v>
      </c>
      <c r="C480" s="111">
        <v>1</v>
      </c>
      <c r="D480" s="111">
        <v>7</v>
      </c>
      <c r="E480" s="119">
        <v>9400099903</v>
      </c>
      <c r="F480" s="48"/>
      <c r="G480" s="49">
        <v>7566.5</v>
      </c>
      <c r="H480" s="49">
        <v>7559.8</v>
      </c>
      <c r="I480" s="144">
        <f t="shared" si="14"/>
        <v>99.911451794092386</v>
      </c>
      <c r="J480" s="147">
        <f t="shared" si="15"/>
        <v>6.6999999999998181</v>
      </c>
    </row>
    <row r="481" spans="1:13" x14ac:dyDescent="0.2">
      <c r="A481" s="47" t="s">
        <v>227</v>
      </c>
      <c r="B481" s="48">
        <v>908</v>
      </c>
      <c r="C481" s="111">
        <v>1</v>
      </c>
      <c r="D481" s="111">
        <v>7</v>
      </c>
      <c r="E481" s="119">
        <v>9400099903</v>
      </c>
      <c r="F481" s="48">
        <v>800</v>
      </c>
      <c r="G481" s="49">
        <v>7566.5</v>
      </c>
      <c r="H481" s="49">
        <v>7559.8</v>
      </c>
      <c r="I481" s="144">
        <f t="shared" si="14"/>
        <v>99.911451794092386</v>
      </c>
      <c r="J481" s="147">
        <f t="shared" si="15"/>
        <v>6.6999999999998181</v>
      </c>
    </row>
    <row r="482" spans="1:13" s="22" customFormat="1" x14ac:dyDescent="0.2">
      <c r="A482" s="77" t="s">
        <v>257</v>
      </c>
      <c r="B482" s="78">
        <v>911</v>
      </c>
      <c r="C482" s="110"/>
      <c r="D482" s="110"/>
      <c r="E482" s="118"/>
      <c r="F482" s="78"/>
      <c r="G482" s="76">
        <v>3435224.7</v>
      </c>
      <c r="H482" s="76">
        <v>975261.4</v>
      </c>
      <c r="I482" s="138">
        <f t="shared" si="14"/>
        <v>28.390032244470063</v>
      </c>
      <c r="J482" s="147">
        <f t="shared" si="15"/>
        <v>2459963.3000000003</v>
      </c>
    </row>
    <row r="483" spans="1:13" x14ac:dyDescent="0.2">
      <c r="A483" s="47" t="s">
        <v>158</v>
      </c>
      <c r="B483" s="48">
        <v>911</v>
      </c>
      <c r="C483" s="111">
        <v>4</v>
      </c>
      <c r="D483" s="111"/>
      <c r="E483" s="119"/>
      <c r="F483" s="48"/>
      <c r="G483" s="49">
        <v>3435224.7</v>
      </c>
      <c r="H483" s="49">
        <v>975261.4</v>
      </c>
      <c r="I483" s="144">
        <f t="shared" si="14"/>
        <v>28.390032244470063</v>
      </c>
      <c r="J483" s="147">
        <f t="shared" si="15"/>
        <v>2459963.3000000003</v>
      </c>
    </row>
    <row r="484" spans="1:13" x14ac:dyDescent="0.2">
      <c r="A484" s="47" t="s">
        <v>123</v>
      </c>
      <c r="B484" s="48">
        <v>911</v>
      </c>
      <c r="C484" s="111">
        <v>4</v>
      </c>
      <c r="D484" s="111">
        <v>8</v>
      </c>
      <c r="E484" s="119"/>
      <c r="F484" s="48"/>
      <c r="G484" s="49">
        <v>468879.8</v>
      </c>
      <c r="H484" s="49">
        <v>277990</v>
      </c>
      <c r="I484" s="144">
        <f t="shared" si="14"/>
        <v>59.28811605874256</v>
      </c>
      <c r="J484" s="147">
        <f t="shared" si="15"/>
        <v>190889.8</v>
      </c>
    </row>
    <row r="485" spans="1:13" ht="25.5" x14ac:dyDescent="0.2">
      <c r="A485" s="47" t="s">
        <v>1002</v>
      </c>
      <c r="B485" s="48">
        <v>911</v>
      </c>
      <c r="C485" s="111">
        <v>4</v>
      </c>
      <c r="D485" s="111">
        <v>8</v>
      </c>
      <c r="E485" s="119">
        <v>1700000000</v>
      </c>
      <c r="F485" s="48"/>
      <c r="G485" s="49">
        <v>328837</v>
      </c>
      <c r="H485" s="49">
        <v>213024.7</v>
      </c>
      <c r="I485" s="144">
        <f t="shared" si="14"/>
        <v>64.78124420305501</v>
      </c>
      <c r="J485" s="147">
        <f t="shared" si="15"/>
        <v>115812.29999999999</v>
      </c>
      <c r="L485" s="23"/>
      <c r="M485" s="23"/>
    </row>
    <row r="486" spans="1:13" x14ac:dyDescent="0.2">
      <c r="A486" s="47" t="s">
        <v>1003</v>
      </c>
      <c r="B486" s="48">
        <v>911</v>
      </c>
      <c r="C486" s="111">
        <v>4</v>
      </c>
      <c r="D486" s="111">
        <v>8</v>
      </c>
      <c r="E486" s="119">
        <v>1740000000</v>
      </c>
      <c r="F486" s="48"/>
      <c r="G486" s="49">
        <v>328837</v>
      </c>
      <c r="H486" s="49">
        <v>213024.7</v>
      </c>
      <c r="I486" s="144">
        <f t="shared" si="14"/>
        <v>64.78124420305501</v>
      </c>
      <c r="J486" s="147">
        <f t="shared" si="15"/>
        <v>115812.29999999999</v>
      </c>
    </row>
    <row r="487" spans="1:13" x14ac:dyDescent="0.2">
      <c r="A487" s="47" t="s">
        <v>1004</v>
      </c>
      <c r="B487" s="48">
        <v>911</v>
      </c>
      <c r="C487" s="111">
        <v>4</v>
      </c>
      <c r="D487" s="111">
        <v>8</v>
      </c>
      <c r="E487" s="119">
        <v>1740200000</v>
      </c>
      <c r="F487" s="48"/>
      <c r="G487" s="49">
        <v>110621</v>
      </c>
      <c r="H487" s="49">
        <v>110621</v>
      </c>
      <c r="I487" s="144">
        <f t="shared" si="14"/>
        <v>100</v>
      </c>
      <c r="J487" s="147">
        <f t="shared" si="15"/>
        <v>0</v>
      </c>
    </row>
    <row r="488" spans="1:13" ht="25.5" x14ac:dyDescent="0.2">
      <c r="A488" s="47" t="s">
        <v>258</v>
      </c>
      <c r="B488" s="48">
        <v>911</v>
      </c>
      <c r="C488" s="111">
        <v>4</v>
      </c>
      <c r="D488" s="111">
        <v>8</v>
      </c>
      <c r="E488" s="119">
        <v>1740260320</v>
      </c>
      <c r="F488" s="48"/>
      <c r="G488" s="49">
        <v>110621</v>
      </c>
      <c r="H488" s="49">
        <v>110621</v>
      </c>
      <c r="I488" s="144">
        <f t="shared" si="14"/>
        <v>100</v>
      </c>
      <c r="J488" s="147">
        <f t="shared" si="15"/>
        <v>0</v>
      </c>
    </row>
    <row r="489" spans="1:13" ht="25.5" x14ac:dyDescent="0.2">
      <c r="A489" s="47" t="s">
        <v>233</v>
      </c>
      <c r="B489" s="48">
        <v>911</v>
      </c>
      <c r="C489" s="111">
        <v>4</v>
      </c>
      <c r="D489" s="111">
        <v>8</v>
      </c>
      <c r="E489" s="119">
        <v>1740260320</v>
      </c>
      <c r="F489" s="48">
        <v>200</v>
      </c>
      <c r="G489" s="49">
        <v>60000</v>
      </c>
      <c r="H489" s="49">
        <v>60000</v>
      </c>
      <c r="I489" s="144">
        <f t="shared" si="14"/>
        <v>100</v>
      </c>
      <c r="J489" s="147">
        <f t="shared" si="15"/>
        <v>0</v>
      </c>
    </row>
    <row r="490" spans="1:13" x14ac:dyDescent="0.2">
      <c r="A490" s="47" t="s">
        <v>227</v>
      </c>
      <c r="B490" s="48">
        <v>911</v>
      </c>
      <c r="C490" s="111">
        <v>4</v>
      </c>
      <c r="D490" s="111">
        <v>8</v>
      </c>
      <c r="E490" s="119">
        <v>1740260320</v>
      </c>
      <c r="F490" s="48">
        <v>800</v>
      </c>
      <c r="G490" s="49">
        <v>50621</v>
      </c>
      <c r="H490" s="49">
        <v>50621</v>
      </c>
      <c r="I490" s="144">
        <f t="shared" si="14"/>
        <v>100</v>
      </c>
      <c r="J490" s="147">
        <f t="shared" si="15"/>
        <v>0</v>
      </c>
    </row>
    <row r="491" spans="1:13" ht="25.5" x14ac:dyDescent="0.2">
      <c r="A491" s="47" t="s">
        <v>1005</v>
      </c>
      <c r="B491" s="48">
        <v>911</v>
      </c>
      <c r="C491" s="111">
        <v>4</v>
      </c>
      <c r="D491" s="111">
        <v>8</v>
      </c>
      <c r="E491" s="119">
        <v>1740300000</v>
      </c>
      <c r="F491" s="48"/>
      <c r="G491" s="49">
        <v>218216</v>
      </c>
      <c r="H491" s="49">
        <v>102403.7</v>
      </c>
      <c r="I491" s="144">
        <f t="shared" si="14"/>
        <v>46.927677163910985</v>
      </c>
      <c r="J491" s="147">
        <f t="shared" si="15"/>
        <v>115812.3</v>
      </c>
    </row>
    <row r="492" spans="1:13" ht="25.5" x14ac:dyDescent="0.2">
      <c r="A492" s="47" t="s">
        <v>259</v>
      </c>
      <c r="B492" s="48">
        <v>911</v>
      </c>
      <c r="C492" s="111">
        <v>4</v>
      </c>
      <c r="D492" s="111">
        <v>8</v>
      </c>
      <c r="E492" s="119">
        <v>1740365090</v>
      </c>
      <c r="F492" s="48"/>
      <c r="G492" s="49">
        <v>218216</v>
      </c>
      <c r="H492" s="49">
        <v>102403.7</v>
      </c>
      <c r="I492" s="144">
        <f t="shared" si="14"/>
        <v>46.927677163910985</v>
      </c>
      <c r="J492" s="147">
        <f t="shared" si="15"/>
        <v>115812.3</v>
      </c>
    </row>
    <row r="493" spans="1:13" ht="25.5" x14ac:dyDescent="0.2">
      <c r="A493" s="47" t="s">
        <v>233</v>
      </c>
      <c r="B493" s="48">
        <v>911</v>
      </c>
      <c r="C493" s="111">
        <v>4</v>
      </c>
      <c r="D493" s="111">
        <v>8</v>
      </c>
      <c r="E493" s="119">
        <v>1740365090</v>
      </c>
      <c r="F493" s="48">
        <v>200</v>
      </c>
      <c r="G493" s="49">
        <v>136000</v>
      </c>
      <c r="H493" s="49">
        <v>61295.7</v>
      </c>
      <c r="I493" s="144">
        <f t="shared" si="14"/>
        <v>45.070367647058823</v>
      </c>
      <c r="J493" s="147">
        <f t="shared" si="15"/>
        <v>74704.3</v>
      </c>
    </row>
    <row r="494" spans="1:13" x14ac:dyDescent="0.2">
      <c r="A494" s="47" t="s">
        <v>227</v>
      </c>
      <c r="B494" s="48">
        <v>911</v>
      </c>
      <c r="C494" s="111">
        <v>4</v>
      </c>
      <c r="D494" s="111">
        <v>8</v>
      </c>
      <c r="E494" s="119">
        <v>1740365090</v>
      </c>
      <c r="F494" s="48">
        <v>800</v>
      </c>
      <c r="G494" s="49">
        <v>82216</v>
      </c>
      <c r="H494" s="49">
        <v>41108</v>
      </c>
      <c r="I494" s="144">
        <f t="shared" si="14"/>
        <v>50</v>
      </c>
      <c r="J494" s="147">
        <f t="shared" si="15"/>
        <v>41108</v>
      </c>
    </row>
    <row r="495" spans="1:13" x14ac:dyDescent="0.2">
      <c r="A495" s="47" t="s">
        <v>260</v>
      </c>
      <c r="B495" s="48">
        <v>911</v>
      </c>
      <c r="C495" s="111">
        <v>4</v>
      </c>
      <c r="D495" s="111">
        <v>8</v>
      </c>
      <c r="E495" s="119">
        <v>8400000000</v>
      </c>
      <c r="F495" s="48"/>
      <c r="G495" s="49">
        <v>123074</v>
      </c>
      <c r="H495" s="49">
        <v>56231.1</v>
      </c>
      <c r="I495" s="144">
        <f t="shared" si="14"/>
        <v>45.688853860279181</v>
      </c>
      <c r="J495" s="147">
        <f t="shared" si="15"/>
        <v>66842.899999999994</v>
      </c>
    </row>
    <row r="496" spans="1:13" x14ac:dyDescent="0.2">
      <c r="A496" s="47" t="s">
        <v>260</v>
      </c>
      <c r="B496" s="48">
        <v>911</v>
      </c>
      <c r="C496" s="111">
        <v>4</v>
      </c>
      <c r="D496" s="111">
        <v>8</v>
      </c>
      <c r="E496" s="119">
        <v>8400100000</v>
      </c>
      <c r="F496" s="48"/>
      <c r="G496" s="49">
        <v>119316</v>
      </c>
      <c r="H496" s="49">
        <v>56231.1</v>
      </c>
      <c r="I496" s="144">
        <f t="shared" si="14"/>
        <v>47.127878909785778</v>
      </c>
      <c r="J496" s="147">
        <f t="shared" si="15"/>
        <v>63084.9</v>
      </c>
    </row>
    <row r="497" spans="1:10" ht="38.25" x14ac:dyDescent="0.2">
      <c r="A497" s="47" t="s">
        <v>261</v>
      </c>
      <c r="B497" s="48">
        <v>911</v>
      </c>
      <c r="C497" s="111">
        <v>4</v>
      </c>
      <c r="D497" s="111">
        <v>8</v>
      </c>
      <c r="E497" s="119">
        <v>8400168020</v>
      </c>
      <c r="F497" s="48"/>
      <c r="G497" s="49">
        <v>119316</v>
      </c>
      <c r="H497" s="49">
        <v>56231.1</v>
      </c>
      <c r="I497" s="144">
        <f t="shared" si="14"/>
        <v>47.127878909785778</v>
      </c>
      <c r="J497" s="147">
        <f t="shared" si="15"/>
        <v>63084.9</v>
      </c>
    </row>
    <row r="498" spans="1:10" x14ac:dyDescent="0.2">
      <c r="A498" s="47" t="s">
        <v>227</v>
      </c>
      <c r="B498" s="48">
        <v>911</v>
      </c>
      <c r="C498" s="111">
        <v>4</v>
      </c>
      <c r="D498" s="111">
        <v>8</v>
      </c>
      <c r="E498" s="119">
        <v>8400168020</v>
      </c>
      <c r="F498" s="48">
        <v>800</v>
      </c>
      <c r="G498" s="49">
        <v>119316</v>
      </c>
      <c r="H498" s="49">
        <v>56231.1</v>
      </c>
      <c r="I498" s="144">
        <f t="shared" si="14"/>
        <v>47.127878909785778</v>
      </c>
      <c r="J498" s="147">
        <f t="shared" si="15"/>
        <v>63084.9</v>
      </c>
    </row>
    <row r="499" spans="1:10" x14ac:dyDescent="0.2">
      <c r="A499" s="47" t="s">
        <v>260</v>
      </c>
      <c r="B499" s="48">
        <v>911</v>
      </c>
      <c r="C499" s="111">
        <v>4</v>
      </c>
      <c r="D499" s="111">
        <v>8</v>
      </c>
      <c r="E499" s="119">
        <v>8400200000</v>
      </c>
      <c r="F499" s="48"/>
      <c r="G499" s="49">
        <v>3758</v>
      </c>
      <c r="H499" s="49">
        <v>0</v>
      </c>
      <c r="I499" s="144">
        <f t="shared" si="14"/>
        <v>0</v>
      </c>
      <c r="J499" s="147">
        <f t="shared" si="15"/>
        <v>3758</v>
      </c>
    </row>
    <row r="500" spans="1:10" ht="38.25" x14ac:dyDescent="0.2">
      <c r="A500" s="47" t="s">
        <v>262</v>
      </c>
      <c r="B500" s="48">
        <v>911</v>
      </c>
      <c r="C500" s="111">
        <v>4</v>
      </c>
      <c r="D500" s="111">
        <v>8</v>
      </c>
      <c r="E500" s="119">
        <v>8400268050</v>
      </c>
      <c r="F500" s="48"/>
      <c r="G500" s="49">
        <v>3758</v>
      </c>
      <c r="H500" s="49">
        <v>0</v>
      </c>
      <c r="I500" s="144">
        <f t="shared" si="14"/>
        <v>0</v>
      </c>
      <c r="J500" s="147">
        <f t="shared" si="15"/>
        <v>3758</v>
      </c>
    </row>
    <row r="501" spans="1:10" x14ac:dyDescent="0.2">
      <c r="A501" s="47" t="s">
        <v>250</v>
      </c>
      <c r="B501" s="48">
        <v>911</v>
      </c>
      <c r="C501" s="111">
        <v>4</v>
      </c>
      <c r="D501" s="111">
        <v>8</v>
      </c>
      <c r="E501" s="119">
        <v>8400268050</v>
      </c>
      <c r="F501" s="48">
        <v>500</v>
      </c>
      <c r="G501" s="49">
        <v>3758</v>
      </c>
      <c r="H501" s="49">
        <v>0</v>
      </c>
      <c r="I501" s="144">
        <f t="shared" si="14"/>
        <v>0</v>
      </c>
      <c r="J501" s="147">
        <f t="shared" si="15"/>
        <v>3758</v>
      </c>
    </row>
    <row r="502" spans="1:10" x14ac:dyDescent="0.2">
      <c r="A502" s="47" t="s">
        <v>230</v>
      </c>
      <c r="B502" s="48">
        <v>911</v>
      </c>
      <c r="C502" s="111">
        <v>4</v>
      </c>
      <c r="D502" s="111">
        <v>8</v>
      </c>
      <c r="E502" s="119">
        <v>8900000000</v>
      </c>
      <c r="F502" s="48"/>
      <c r="G502" s="49">
        <v>16968.8</v>
      </c>
      <c r="H502" s="49">
        <v>8734.2000000000007</v>
      </c>
      <c r="I502" s="144">
        <f t="shared" si="14"/>
        <v>51.472113526000662</v>
      </c>
      <c r="J502" s="147">
        <f t="shared" si="15"/>
        <v>8234.5999999999985</v>
      </c>
    </row>
    <row r="503" spans="1:10" x14ac:dyDescent="0.2">
      <c r="A503" s="47" t="s">
        <v>230</v>
      </c>
      <c r="B503" s="48">
        <v>911</v>
      </c>
      <c r="C503" s="111">
        <v>4</v>
      </c>
      <c r="D503" s="111">
        <v>8</v>
      </c>
      <c r="E503" s="119">
        <v>8900000110</v>
      </c>
      <c r="F503" s="48"/>
      <c r="G503" s="49">
        <v>14985</v>
      </c>
      <c r="H503" s="49">
        <v>7821</v>
      </c>
      <c r="I503" s="144">
        <f t="shared" si="14"/>
        <v>52.192192192192188</v>
      </c>
      <c r="J503" s="147">
        <f t="shared" si="15"/>
        <v>7164</v>
      </c>
    </row>
    <row r="504" spans="1:10" ht="38.25" x14ac:dyDescent="0.2">
      <c r="A504" s="47" t="s">
        <v>231</v>
      </c>
      <c r="B504" s="48">
        <v>911</v>
      </c>
      <c r="C504" s="111">
        <v>4</v>
      </c>
      <c r="D504" s="111">
        <v>8</v>
      </c>
      <c r="E504" s="119">
        <v>8900000110</v>
      </c>
      <c r="F504" s="48">
        <v>100</v>
      </c>
      <c r="G504" s="49">
        <v>14985</v>
      </c>
      <c r="H504" s="49">
        <v>7821</v>
      </c>
      <c r="I504" s="144">
        <f t="shared" si="14"/>
        <v>52.192192192192188</v>
      </c>
      <c r="J504" s="147">
        <f t="shared" si="15"/>
        <v>7164</v>
      </c>
    </row>
    <row r="505" spans="1:10" x14ac:dyDescent="0.2">
      <c r="A505" s="47" t="s">
        <v>230</v>
      </c>
      <c r="B505" s="48">
        <v>911</v>
      </c>
      <c r="C505" s="111">
        <v>4</v>
      </c>
      <c r="D505" s="111">
        <v>8</v>
      </c>
      <c r="E505" s="119">
        <v>8900000190</v>
      </c>
      <c r="F505" s="48"/>
      <c r="G505" s="49">
        <v>1603.8</v>
      </c>
      <c r="H505" s="49">
        <v>589.70000000000005</v>
      </c>
      <c r="I505" s="144">
        <f t="shared" si="14"/>
        <v>36.768923805960846</v>
      </c>
      <c r="J505" s="147">
        <f t="shared" si="15"/>
        <v>1014.0999999999999</v>
      </c>
    </row>
    <row r="506" spans="1:10" ht="38.25" x14ac:dyDescent="0.2">
      <c r="A506" s="47" t="s">
        <v>231</v>
      </c>
      <c r="B506" s="48">
        <v>911</v>
      </c>
      <c r="C506" s="111">
        <v>4</v>
      </c>
      <c r="D506" s="111">
        <v>8</v>
      </c>
      <c r="E506" s="119">
        <v>8900000190</v>
      </c>
      <c r="F506" s="48">
        <v>100</v>
      </c>
      <c r="G506" s="49">
        <v>125</v>
      </c>
      <c r="H506" s="49">
        <v>113.2</v>
      </c>
      <c r="I506" s="144">
        <f t="shared" si="14"/>
        <v>90.56</v>
      </c>
      <c r="J506" s="147">
        <f t="shared" si="15"/>
        <v>11.799999999999997</v>
      </c>
    </row>
    <row r="507" spans="1:10" ht="25.5" x14ac:dyDescent="0.2">
      <c r="A507" s="47" t="s">
        <v>233</v>
      </c>
      <c r="B507" s="48">
        <v>911</v>
      </c>
      <c r="C507" s="111">
        <v>4</v>
      </c>
      <c r="D507" s="111">
        <v>8</v>
      </c>
      <c r="E507" s="119">
        <v>8900000190</v>
      </c>
      <c r="F507" s="48">
        <v>200</v>
      </c>
      <c r="G507" s="49">
        <v>1295.8</v>
      </c>
      <c r="H507" s="49">
        <v>474</v>
      </c>
      <c r="I507" s="144">
        <f t="shared" si="14"/>
        <v>36.579719092452542</v>
      </c>
      <c r="J507" s="147">
        <f t="shared" si="15"/>
        <v>821.8</v>
      </c>
    </row>
    <row r="508" spans="1:10" x14ac:dyDescent="0.2">
      <c r="A508" s="47" t="s">
        <v>227</v>
      </c>
      <c r="B508" s="48">
        <v>911</v>
      </c>
      <c r="C508" s="111">
        <v>4</v>
      </c>
      <c r="D508" s="111">
        <v>8</v>
      </c>
      <c r="E508" s="119">
        <v>8900000190</v>
      </c>
      <c r="F508" s="48">
        <v>800</v>
      </c>
      <c r="G508" s="49">
        <v>183</v>
      </c>
      <c r="H508" s="49">
        <v>2.5</v>
      </c>
      <c r="I508" s="144">
        <f t="shared" si="14"/>
        <v>1.3661202185792349</v>
      </c>
      <c r="J508" s="147">
        <f t="shared" si="15"/>
        <v>180.5</v>
      </c>
    </row>
    <row r="509" spans="1:10" ht="25.5" x14ac:dyDescent="0.2">
      <c r="A509" s="47" t="s">
        <v>806</v>
      </c>
      <c r="B509" s="48">
        <v>911</v>
      </c>
      <c r="C509" s="111">
        <v>4</v>
      </c>
      <c r="D509" s="111">
        <v>8</v>
      </c>
      <c r="E509" s="119">
        <v>8900000870</v>
      </c>
      <c r="F509" s="48"/>
      <c r="G509" s="49">
        <v>250</v>
      </c>
      <c r="H509" s="49">
        <v>193.5</v>
      </c>
      <c r="I509" s="144">
        <f t="shared" si="14"/>
        <v>77.400000000000006</v>
      </c>
      <c r="J509" s="147">
        <f t="shared" si="15"/>
        <v>56.5</v>
      </c>
    </row>
    <row r="510" spans="1:10" ht="38.25" x14ac:dyDescent="0.2">
      <c r="A510" s="47" t="s">
        <v>231</v>
      </c>
      <c r="B510" s="48">
        <v>911</v>
      </c>
      <c r="C510" s="111">
        <v>4</v>
      </c>
      <c r="D510" s="111">
        <v>8</v>
      </c>
      <c r="E510" s="119">
        <v>8900000870</v>
      </c>
      <c r="F510" s="48">
        <v>100</v>
      </c>
      <c r="G510" s="49">
        <v>250</v>
      </c>
      <c r="H510" s="49">
        <v>193.5</v>
      </c>
      <c r="I510" s="144">
        <f t="shared" si="14"/>
        <v>77.400000000000006</v>
      </c>
      <c r="J510" s="147">
        <f t="shared" si="15"/>
        <v>56.5</v>
      </c>
    </row>
    <row r="511" spans="1:10" ht="25.5" x14ac:dyDescent="0.2">
      <c r="A511" s="47" t="s">
        <v>1463</v>
      </c>
      <c r="B511" s="48">
        <v>911</v>
      </c>
      <c r="C511" s="111">
        <v>4</v>
      </c>
      <c r="D511" s="111">
        <v>8</v>
      </c>
      <c r="E511" s="119">
        <v>8900055490</v>
      </c>
      <c r="F511" s="48"/>
      <c r="G511" s="49">
        <v>130</v>
      </c>
      <c r="H511" s="49">
        <v>130</v>
      </c>
      <c r="I511" s="144">
        <f t="shared" si="14"/>
        <v>100</v>
      </c>
      <c r="J511" s="147">
        <f t="shared" si="15"/>
        <v>0</v>
      </c>
    </row>
    <row r="512" spans="1:10" ht="38.25" x14ac:dyDescent="0.2">
      <c r="A512" s="47" t="s">
        <v>231</v>
      </c>
      <c r="B512" s="48">
        <v>911</v>
      </c>
      <c r="C512" s="111">
        <v>4</v>
      </c>
      <c r="D512" s="111">
        <v>8</v>
      </c>
      <c r="E512" s="119">
        <v>8900055490</v>
      </c>
      <c r="F512" s="48">
        <v>100</v>
      </c>
      <c r="G512" s="49">
        <v>130</v>
      </c>
      <c r="H512" s="49">
        <v>130</v>
      </c>
      <c r="I512" s="144">
        <f t="shared" si="14"/>
        <v>100</v>
      </c>
      <c r="J512" s="147">
        <f t="shared" si="15"/>
        <v>0</v>
      </c>
    </row>
    <row r="513" spans="1:10" x14ac:dyDescent="0.2">
      <c r="A513" s="47" t="s">
        <v>124</v>
      </c>
      <c r="B513" s="48">
        <v>911</v>
      </c>
      <c r="C513" s="111">
        <v>4</v>
      </c>
      <c r="D513" s="111">
        <v>9</v>
      </c>
      <c r="E513" s="119"/>
      <c r="F513" s="48"/>
      <c r="G513" s="49">
        <v>2966344.9</v>
      </c>
      <c r="H513" s="49">
        <v>697271.4</v>
      </c>
      <c r="I513" s="144">
        <f t="shared" si="14"/>
        <v>23.506079822342979</v>
      </c>
      <c r="J513" s="147">
        <f t="shared" si="15"/>
        <v>2269073.5</v>
      </c>
    </row>
    <row r="514" spans="1:10" ht="25.5" x14ac:dyDescent="0.2">
      <c r="A514" s="47" t="s">
        <v>1002</v>
      </c>
      <c r="B514" s="48">
        <v>911</v>
      </c>
      <c r="C514" s="111">
        <v>4</v>
      </c>
      <c r="D514" s="111">
        <v>9</v>
      </c>
      <c r="E514" s="119">
        <v>1700000000</v>
      </c>
      <c r="F514" s="48"/>
      <c r="G514" s="49">
        <v>2415979.2000000002</v>
      </c>
      <c r="H514" s="49">
        <v>491020.3</v>
      </c>
      <c r="I514" s="144">
        <f t="shared" si="14"/>
        <v>20.32386288756128</v>
      </c>
      <c r="J514" s="147">
        <f t="shared" si="15"/>
        <v>1924958.9000000001</v>
      </c>
    </row>
    <row r="515" spans="1:10" ht="25.5" x14ac:dyDescent="0.2">
      <c r="A515" s="47" t="s">
        <v>1468</v>
      </c>
      <c r="B515" s="48">
        <v>911</v>
      </c>
      <c r="C515" s="111">
        <v>4</v>
      </c>
      <c r="D515" s="111">
        <v>9</v>
      </c>
      <c r="E515" s="119">
        <v>1710000000</v>
      </c>
      <c r="F515" s="48"/>
      <c r="G515" s="49">
        <v>0</v>
      </c>
      <c r="H515" s="49">
        <v>-9.6999999999999993</v>
      </c>
      <c r="I515" s="144">
        <v>0</v>
      </c>
      <c r="J515" s="147">
        <f t="shared" si="15"/>
        <v>9.6999999999999993</v>
      </c>
    </row>
    <row r="516" spans="1:10" x14ac:dyDescent="0.2">
      <c r="A516" s="47" t="s">
        <v>1469</v>
      </c>
      <c r="B516" s="48">
        <v>911</v>
      </c>
      <c r="C516" s="111">
        <v>4</v>
      </c>
      <c r="D516" s="111">
        <v>9</v>
      </c>
      <c r="E516" s="119">
        <v>1711300000</v>
      </c>
      <c r="F516" s="48"/>
      <c r="G516" s="49">
        <v>0</v>
      </c>
      <c r="H516" s="49">
        <v>-9.6999999999999993</v>
      </c>
      <c r="I516" s="144">
        <v>0</v>
      </c>
      <c r="J516" s="147">
        <f t="shared" si="15"/>
        <v>9.6999999999999993</v>
      </c>
    </row>
    <row r="517" spans="1:10" x14ac:dyDescent="0.2">
      <c r="A517" s="47" t="s">
        <v>269</v>
      </c>
      <c r="B517" s="48">
        <v>911</v>
      </c>
      <c r="C517" s="111">
        <v>4</v>
      </c>
      <c r="D517" s="111">
        <v>9</v>
      </c>
      <c r="E517" s="119">
        <v>1711340650</v>
      </c>
      <c r="F517" s="48"/>
      <c r="G517" s="49">
        <v>0</v>
      </c>
      <c r="H517" s="49">
        <v>-9.6999999999999993</v>
      </c>
      <c r="I517" s="144">
        <v>0</v>
      </c>
      <c r="J517" s="147">
        <f t="shared" si="15"/>
        <v>9.6999999999999993</v>
      </c>
    </row>
    <row r="518" spans="1:10" ht="38.25" x14ac:dyDescent="0.2">
      <c r="A518" s="47" t="s">
        <v>231</v>
      </c>
      <c r="B518" s="48">
        <v>911</v>
      </c>
      <c r="C518" s="111">
        <v>4</v>
      </c>
      <c r="D518" s="111">
        <v>9</v>
      </c>
      <c r="E518" s="119">
        <v>1711340650</v>
      </c>
      <c r="F518" s="48">
        <v>100</v>
      </c>
      <c r="G518" s="49">
        <v>0</v>
      </c>
      <c r="H518" s="49">
        <v>-9.6999999999999993</v>
      </c>
      <c r="I518" s="144">
        <v>0</v>
      </c>
      <c r="J518" s="147">
        <f t="shared" si="15"/>
        <v>9.6999999999999993</v>
      </c>
    </row>
    <row r="519" spans="1:10" x14ac:dyDescent="0.2">
      <c r="A519" s="47" t="s">
        <v>671</v>
      </c>
      <c r="B519" s="48">
        <v>911</v>
      </c>
      <c r="C519" s="111">
        <v>4</v>
      </c>
      <c r="D519" s="111">
        <v>9</v>
      </c>
      <c r="E519" s="119">
        <v>1720000000</v>
      </c>
      <c r="F519" s="48"/>
      <c r="G519" s="49">
        <v>596793.1</v>
      </c>
      <c r="H519" s="49">
        <v>15682.1</v>
      </c>
      <c r="I519" s="144">
        <f t="shared" si="14"/>
        <v>2.6277281020842902</v>
      </c>
      <c r="J519" s="147">
        <f t="shared" si="15"/>
        <v>581111</v>
      </c>
    </row>
    <row r="520" spans="1:10" x14ac:dyDescent="0.2">
      <c r="A520" s="47" t="s">
        <v>1006</v>
      </c>
      <c r="B520" s="48">
        <v>911</v>
      </c>
      <c r="C520" s="111">
        <v>4</v>
      </c>
      <c r="D520" s="111">
        <v>9</v>
      </c>
      <c r="E520" s="119" t="s">
        <v>1007</v>
      </c>
      <c r="F520" s="48"/>
      <c r="G520" s="49">
        <v>596793.1</v>
      </c>
      <c r="H520" s="49">
        <v>15682.1</v>
      </c>
      <c r="I520" s="144">
        <f t="shared" si="14"/>
        <v>2.6277281020842902</v>
      </c>
      <c r="J520" s="147">
        <f t="shared" si="15"/>
        <v>581111</v>
      </c>
    </row>
    <row r="521" spans="1:10" ht="25.5" x14ac:dyDescent="0.2">
      <c r="A521" s="47" t="s">
        <v>815</v>
      </c>
      <c r="B521" s="48">
        <v>911</v>
      </c>
      <c r="C521" s="111">
        <v>4</v>
      </c>
      <c r="D521" s="111">
        <v>9</v>
      </c>
      <c r="E521" s="119" t="s">
        <v>1008</v>
      </c>
      <c r="F521" s="48"/>
      <c r="G521" s="49">
        <v>596793.1</v>
      </c>
      <c r="H521" s="49">
        <v>15682.1</v>
      </c>
      <c r="I521" s="144">
        <f t="shared" si="14"/>
        <v>2.6277281020842902</v>
      </c>
      <c r="J521" s="147">
        <f t="shared" si="15"/>
        <v>581111</v>
      </c>
    </row>
    <row r="522" spans="1:10" ht="25.5" x14ac:dyDescent="0.2">
      <c r="A522" s="47" t="s">
        <v>233</v>
      </c>
      <c r="B522" s="48">
        <v>911</v>
      </c>
      <c r="C522" s="111">
        <v>4</v>
      </c>
      <c r="D522" s="111">
        <v>9</v>
      </c>
      <c r="E522" s="119" t="s">
        <v>1008</v>
      </c>
      <c r="F522" s="48">
        <v>200</v>
      </c>
      <c r="G522" s="49">
        <v>596793.1</v>
      </c>
      <c r="H522" s="49">
        <v>15682.1</v>
      </c>
      <c r="I522" s="144">
        <f t="shared" ref="I522:I585" si="16">H522/G522*100</f>
        <v>2.6277281020842902</v>
      </c>
      <c r="J522" s="147">
        <f t="shared" ref="J522:J585" si="17">G522-H522</f>
        <v>581111</v>
      </c>
    </row>
    <row r="523" spans="1:10" x14ac:dyDescent="0.2">
      <c r="A523" s="47" t="s">
        <v>1003</v>
      </c>
      <c r="B523" s="48">
        <v>911</v>
      </c>
      <c r="C523" s="111">
        <v>4</v>
      </c>
      <c r="D523" s="111">
        <v>9</v>
      </c>
      <c r="E523" s="119">
        <v>1740000000</v>
      </c>
      <c r="F523" s="48"/>
      <c r="G523" s="49">
        <v>1717707.1</v>
      </c>
      <c r="H523" s="49">
        <v>420238.5</v>
      </c>
      <c r="I523" s="144">
        <f t="shared" si="16"/>
        <v>24.465084879721346</v>
      </c>
      <c r="J523" s="147">
        <f t="shared" si="17"/>
        <v>1297468.6000000001</v>
      </c>
    </row>
    <row r="524" spans="1:10" x14ac:dyDescent="0.2">
      <c r="A524" s="47" t="s">
        <v>1003</v>
      </c>
      <c r="B524" s="48">
        <v>911</v>
      </c>
      <c r="C524" s="111">
        <v>4</v>
      </c>
      <c r="D524" s="111">
        <v>9</v>
      </c>
      <c r="E524" s="119">
        <v>1740100000</v>
      </c>
      <c r="F524" s="48"/>
      <c r="G524" s="49">
        <v>1516138.1</v>
      </c>
      <c r="H524" s="49">
        <v>343115.8</v>
      </c>
      <c r="I524" s="144">
        <f t="shared" si="16"/>
        <v>22.630906775576708</v>
      </c>
      <c r="J524" s="147">
        <f t="shared" si="17"/>
        <v>1173022.3</v>
      </c>
    </row>
    <row r="525" spans="1:10" ht="38.25" x14ac:dyDescent="0.2">
      <c r="A525" s="47" t="s">
        <v>676</v>
      </c>
      <c r="B525" s="48">
        <v>911</v>
      </c>
      <c r="C525" s="111">
        <v>4</v>
      </c>
      <c r="D525" s="111">
        <v>9</v>
      </c>
      <c r="E525" s="119">
        <v>1740110000</v>
      </c>
      <c r="F525" s="48"/>
      <c r="G525" s="49">
        <v>5983</v>
      </c>
      <c r="H525" s="49">
        <v>0</v>
      </c>
      <c r="I525" s="144">
        <f t="shared" si="16"/>
        <v>0</v>
      </c>
      <c r="J525" s="147">
        <f t="shared" si="17"/>
        <v>5983</v>
      </c>
    </row>
    <row r="526" spans="1:10" ht="25.5" x14ac:dyDescent="0.2">
      <c r="A526" s="47" t="s">
        <v>233</v>
      </c>
      <c r="B526" s="48">
        <v>911</v>
      </c>
      <c r="C526" s="111">
        <v>4</v>
      </c>
      <c r="D526" s="111">
        <v>9</v>
      </c>
      <c r="E526" s="119">
        <v>1740110000</v>
      </c>
      <c r="F526" s="48">
        <v>200</v>
      </c>
      <c r="G526" s="49">
        <v>5983</v>
      </c>
      <c r="H526" s="49">
        <v>0</v>
      </c>
      <c r="I526" s="144">
        <f t="shared" si="16"/>
        <v>0</v>
      </c>
      <c r="J526" s="147">
        <f t="shared" si="17"/>
        <v>5983</v>
      </c>
    </row>
    <row r="527" spans="1:10" ht="25.5" x14ac:dyDescent="0.2">
      <c r="A527" s="47" t="s">
        <v>270</v>
      </c>
      <c r="B527" s="48">
        <v>911</v>
      </c>
      <c r="C527" s="111">
        <v>4</v>
      </c>
      <c r="D527" s="111">
        <v>9</v>
      </c>
      <c r="E527" s="119">
        <v>1740110410</v>
      </c>
      <c r="F527" s="48"/>
      <c r="G527" s="49">
        <v>28251.599999999999</v>
      </c>
      <c r="H527" s="49">
        <v>2421.3000000000002</v>
      </c>
      <c r="I527" s="144">
        <f t="shared" si="16"/>
        <v>8.5704880431550787</v>
      </c>
      <c r="J527" s="147">
        <f t="shared" si="17"/>
        <v>25830.3</v>
      </c>
    </row>
    <row r="528" spans="1:10" ht="25.5" x14ac:dyDescent="0.2">
      <c r="A528" s="47" t="s">
        <v>233</v>
      </c>
      <c r="B528" s="48">
        <v>911</v>
      </c>
      <c r="C528" s="111">
        <v>4</v>
      </c>
      <c r="D528" s="111">
        <v>9</v>
      </c>
      <c r="E528" s="119">
        <v>1740110410</v>
      </c>
      <c r="F528" s="48">
        <v>200</v>
      </c>
      <c r="G528" s="49">
        <v>28251.599999999999</v>
      </c>
      <c r="H528" s="49">
        <v>2421.3000000000002</v>
      </c>
      <c r="I528" s="144">
        <f t="shared" si="16"/>
        <v>8.5704880431550787</v>
      </c>
      <c r="J528" s="147">
        <f t="shared" si="17"/>
        <v>25830.3</v>
      </c>
    </row>
    <row r="529" spans="1:10" ht="25.5" x14ac:dyDescent="0.2">
      <c r="A529" s="47" t="s">
        <v>814</v>
      </c>
      <c r="B529" s="48">
        <v>911</v>
      </c>
      <c r="C529" s="111">
        <v>4</v>
      </c>
      <c r="D529" s="111">
        <v>9</v>
      </c>
      <c r="E529" s="119">
        <v>1740110610</v>
      </c>
      <c r="F529" s="48"/>
      <c r="G529" s="49">
        <v>2000</v>
      </c>
      <c r="H529" s="49">
        <v>1908.8</v>
      </c>
      <c r="I529" s="144">
        <f t="shared" si="16"/>
        <v>95.44</v>
      </c>
      <c r="J529" s="147">
        <f t="shared" si="17"/>
        <v>91.200000000000045</v>
      </c>
    </row>
    <row r="530" spans="1:10" ht="25.5" x14ac:dyDescent="0.2">
      <c r="A530" s="47" t="s">
        <v>263</v>
      </c>
      <c r="B530" s="48">
        <v>911</v>
      </c>
      <c r="C530" s="111">
        <v>4</v>
      </c>
      <c r="D530" s="111">
        <v>9</v>
      </c>
      <c r="E530" s="119">
        <v>1740110610</v>
      </c>
      <c r="F530" s="48">
        <v>400</v>
      </c>
      <c r="G530" s="49">
        <v>2000</v>
      </c>
      <c r="H530" s="49">
        <v>1908.8</v>
      </c>
      <c r="I530" s="144">
        <f t="shared" si="16"/>
        <v>95.44</v>
      </c>
      <c r="J530" s="147">
        <f t="shared" si="17"/>
        <v>91.200000000000045</v>
      </c>
    </row>
    <row r="531" spans="1:10" ht="38.25" x14ac:dyDescent="0.2">
      <c r="A531" s="47" t="s">
        <v>264</v>
      </c>
      <c r="B531" s="48">
        <v>911</v>
      </c>
      <c r="C531" s="111">
        <v>4</v>
      </c>
      <c r="D531" s="111">
        <v>9</v>
      </c>
      <c r="E531" s="119">
        <v>1740110613</v>
      </c>
      <c r="F531" s="48"/>
      <c r="G531" s="49">
        <v>32868</v>
      </c>
      <c r="H531" s="49">
        <v>0</v>
      </c>
      <c r="I531" s="144">
        <f t="shared" si="16"/>
        <v>0</v>
      </c>
      <c r="J531" s="147">
        <f t="shared" si="17"/>
        <v>32868</v>
      </c>
    </row>
    <row r="532" spans="1:10" ht="25.5" x14ac:dyDescent="0.2">
      <c r="A532" s="47" t="s">
        <v>233</v>
      </c>
      <c r="B532" s="48">
        <v>911</v>
      </c>
      <c r="C532" s="111">
        <v>4</v>
      </c>
      <c r="D532" s="111">
        <v>9</v>
      </c>
      <c r="E532" s="119">
        <v>1740110613</v>
      </c>
      <c r="F532" s="48">
        <v>200</v>
      </c>
      <c r="G532" s="49">
        <v>32868</v>
      </c>
      <c r="H532" s="49">
        <v>0</v>
      </c>
      <c r="I532" s="144">
        <f t="shared" si="16"/>
        <v>0</v>
      </c>
      <c r="J532" s="147">
        <f t="shared" si="17"/>
        <v>32868</v>
      </c>
    </row>
    <row r="533" spans="1:10" ht="25.5" x14ac:dyDescent="0.2">
      <c r="A533" s="47" t="s">
        <v>672</v>
      </c>
      <c r="B533" s="48">
        <v>911</v>
      </c>
      <c r="C533" s="111">
        <v>4</v>
      </c>
      <c r="D533" s="111">
        <v>9</v>
      </c>
      <c r="E533" s="119">
        <v>1740110614</v>
      </c>
      <c r="F533" s="48"/>
      <c r="G533" s="49">
        <v>201552.4</v>
      </c>
      <c r="H533" s="49">
        <v>14071.4</v>
      </c>
      <c r="I533" s="144">
        <f t="shared" si="16"/>
        <v>6.9815095230818383</v>
      </c>
      <c r="J533" s="147">
        <f t="shared" si="17"/>
        <v>187481</v>
      </c>
    </row>
    <row r="534" spans="1:10" ht="25.5" x14ac:dyDescent="0.2">
      <c r="A534" s="47" t="s">
        <v>233</v>
      </c>
      <c r="B534" s="48">
        <v>911</v>
      </c>
      <c r="C534" s="111">
        <v>4</v>
      </c>
      <c r="D534" s="111">
        <v>9</v>
      </c>
      <c r="E534" s="119">
        <v>1740110614</v>
      </c>
      <c r="F534" s="48">
        <v>200</v>
      </c>
      <c r="G534" s="49">
        <v>201552.4</v>
      </c>
      <c r="H534" s="49">
        <v>14071.4</v>
      </c>
      <c r="I534" s="144">
        <f t="shared" si="16"/>
        <v>6.9815095230818383</v>
      </c>
      <c r="J534" s="147">
        <f t="shared" si="17"/>
        <v>187481</v>
      </c>
    </row>
    <row r="535" spans="1:10" ht="25.5" x14ac:dyDescent="0.2">
      <c r="A535" s="47" t="s">
        <v>673</v>
      </c>
      <c r="B535" s="48">
        <v>911</v>
      </c>
      <c r="C535" s="111">
        <v>4</v>
      </c>
      <c r="D535" s="111">
        <v>9</v>
      </c>
      <c r="E535" s="119">
        <v>1740110615</v>
      </c>
      <c r="F535" s="48"/>
      <c r="G535" s="49">
        <v>321180.09999999998</v>
      </c>
      <c r="H535" s="49">
        <v>129854.7</v>
      </c>
      <c r="I535" s="144">
        <f t="shared" si="16"/>
        <v>40.430493670062376</v>
      </c>
      <c r="J535" s="147">
        <f t="shared" si="17"/>
        <v>191325.39999999997</v>
      </c>
    </row>
    <row r="536" spans="1:10" ht="25.5" x14ac:dyDescent="0.2">
      <c r="A536" s="47" t="s">
        <v>233</v>
      </c>
      <c r="B536" s="48">
        <v>911</v>
      </c>
      <c r="C536" s="111">
        <v>4</v>
      </c>
      <c r="D536" s="111">
        <v>9</v>
      </c>
      <c r="E536" s="119">
        <v>1740110615</v>
      </c>
      <c r="F536" s="48">
        <v>200</v>
      </c>
      <c r="G536" s="49">
        <v>321180.09999999998</v>
      </c>
      <c r="H536" s="49">
        <v>129854.7</v>
      </c>
      <c r="I536" s="144">
        <f t="shared" si="16"/>
        <v>40.430493670062376</v>
      </c>
      <c r="J536" s="147">
        <f t="shared" si="17"/>
        <v>191325.39999999997</v>
      </c>
    </row>
    <row r="537" spans="1:10" ht="25.5" x14ac:dyDescent="0.2">
      <c r="A537" s="47" t="s">
        <v>265</v>
      </c>
      <c r="B537" s="48">
        <v>911</v>
      </c>
      <c r="C537" s="111">
        <v>4</v>
      </c>
      <c r="D537" s="111">
        <v>9</v>
      </c>
      <c r="E537" s="119">
        <v>1740110616</v>
      </c>
      <c r="F537" s="48"/>
      <c r="G537" s="49">
        <v>360461</v>
      </c>
      <c r="H537" s="49">
        <v>155341.1</v>
      </c>
      <c r="I537" s="144">
        <f t="shared" si="16"/>
        <v>43.095119860400985</v>
      </c>
      <c r="J537" s="147">
        <f t="shared" si="17"/>
        <v>205119.9</v>
      </c>
    </row>
    <row r="538" spans="1:10" ht="25.5" x14ac:dyDescent="0.2">
      <c r="A538" s="47" t="s">
        <v>233</v>
      </c>
      <c r="B538" s="48">
        <v>911</v>
      </c>
      <c r="C538" s="111">
        <v>4</v>
      </c>
      <c r="D538" s="111">
        <v>9</v>
      </c>
      <c r="E538" s="119">
        <v>1740110616</v>
      </c>
      <c r="F538" s="48">
        <v>200</v>
      </c>
      <c r="G538" s="49">
        <v>360461</v>
      </c>
      <c r="H538" s="49">
        <v>155341.1</v>
      </c>
      <c r="I538" s="144">
        <f t="shared" si="16"/>
        <v>43.095119860400985</v>
      </c>
      <c r="J538" s="147">
        <f t="shared" si="17"/>
        <v>205119.9</v>
      </c>
    </row>
    <row r="539" spans="1:10" x14ac:dyDescent="0.2">
      <c r="A539" s="47" t="s">
        <v>674</v>
      </c>
      <c r="B539" s="48">
        <v>911</v>
      </c>
      <c r="C539" s="111">
        <v>4</v>
      </c>
      <c r="D539" s="111">
        <v>9</v>
      </c>
      <c r="E539" s="119">
        <v>1740110618</v>
      </c>
      <c r="F539" s="48"/>
      <c r="G539" s="49">
        <v>3000</v>
      </c>
      <c r="H539" s="49">
        <v>0</v>
      </c>
      <c r="I539" s="144">
        <f t="shared" si="16"/>
        <v>0</v>
      </c>
      <c r="J539" s="147">
        <f t="shared" si="17"/>
        <v>3000</v>
      </c>
    </row>
    <row r="540" spans="1:10" ht="25.5" x14ac:dyDescent="0.2">
      <c r="A540" s="47" t="s">
        <v>233</v>
      </c>
      <c r="B540" s="48">
        <v>911</v>
      </c>
      <c r="C540" s="111">
        <v>4</v>
      </c>
      <c r="D540" s="111">
        <v>9</v>
      </c>
      <c r="E540" s="119">
        <v>1740110618</v>
      </c>
      <c r="F540" s="48">
        <v>200</v>
      </c>
      <c r="G540" s="49">
        <v>3000</v>
      </c>
      <c r="H540" s="49">
        <v>0</v>
      </c>
      <c r="I540" s="144">
        <f t="shared" si="16"/>
        <v>0</v>
      </c>
      <c r="J540" s="147">
        <f t="shared" si="17"/>
        <v>3000</v>
      </c>
    </row>
    <row r="541" spans="1:10" x14ac:dyDescent="0.2">
      <c r="A541" s="47" t="s">
        <v>266</v>
      </c>
      <c r="B541" s="48">
        <v>911</v>
      </c>
      <c r="C541" s="111">
        <v>4</v>
      </c>
      <c r="D541" s="111">
        <v>9</v>
      </c>
      <c r="E541" s="119">
        <v>1740110619</v>
      </c>
      <c r="F541" s="48"/>
      <c r="G541" s="49">
        <v>7000</v>
      </c>
      <c r="H541" s="49">
        <v>321.10000000000002</v>
      </c>
      <c r="I541" s="144">
        <f t="shared" si="16"/>
        <v>4.5871428571428581</v>
      </c>
      <c r="J541" s="147">
        <f t="shared" si="17"/>
        <v>6678.9</v>
      </c>
    </row>
    <row r="542" spans="1:10" ht="25.5" x14ac:dyDescent="0.2">
      <c r="A542" s="47" t="s">
        <v>233</v>
      </c>
      <c r="B542" s="48">
        <v>911</v>
      </c>
      <c r="C542" s="111">
        <v>4</v>
      </c>
      <c r="D542" s="111">
        <v>9</v>
      </c>
      <c r="E542" s="119">
        <v>1740110619</v>
      </c>
      <c r="F542" s="48">
        <v>200</v>
      </c>
      <c r="G542" s="49">
        <v>7000</v>
      </c>
      <c r="H542" s="49">
        <v>321.10000000000002</v>
      </c>
      <c r="I542" s="144">
        <f t="shared" si="16"/>
        <v>4.5871428571428581</v>
      </c>
      <c r="J542" s="147">
        <f t="shared" si="17"/>
        <v>6678.9</v>
      </c>
    </row>
    <row r="543" spans="1:10" ht="25.5" x14ac:dyDescent="0.2">
      <c r="A543" s="47" t="s">
        <v>267</v>
      </c>
      <c r="B543" s="48">
        <v>911</v>
      </c>
      <c r="C543" s="111">
        <v>4</v>
      </c>
      <c r="D543" s="111">
        <v>9</v>
      </c>
      <c r="E543" s="119">
        <v>1740110661</v>
      </c>
      <c r="F543" s="48"/>
      <c r="G543" s="49">
        <v>7796</v>
      </c>
      <c r="H543" s="49">
        <v>0</v>
      </c>
      <c r="I543" s="144">
        <f t="shared" si="16"/>
        <v>0</v>
      </c>
      <c r="J543" s="147">
        <f t="shared" si="17"/>
        <v>7796</v>
      </c>
    </row>
    <row r="544" spans="1:10" ht="25.5" x14ac:dyDescent="0.2">
      <c r="A544" s="47" t="s">
        <v>233</v>
      </c>
      <c r="B544" s="48">
        <v>911</v>
      </c>
      <c r="C544" s="111">
        <v>4</v>
      </c>
      <c r="D544" s="111">
        <v>9</v>
      </c>
      <c r="E544" s="119">
        <v>1740110661</v>
      </c>
      <c r="F544" s="48">
        <v>200</v>
      </c>
      <c r="G544" s="49">
        <v>7796</v>
      </c>
      <c r="H544" s="49">
        <v>0</v>
      </c>
      <c r="I544" s="144">
        <f t="shared" si="16"/>
        <v>0</v>
      </c>
      <c r="J544" s="147">
        <f t="shared" si="17"/>
        <v>7796</v>
      </c>
    </row>
    <row r="545" spans="1:10" ht="25.5" x14ac:dyDescent="0.2">
      <c r="A545" s="47" t="s">
        <v>268</v>
      </c>
      <c r="B545" s="48">
        <v>911</v>
      </c>
      <c r="C545" s="111">
        <v>4</v>
      </c>
      <c r="D545" s="111">
        <v>9</v>
      </c>
      <c r="E545" s="119">
        <v>1740110662</v>
      </c>
      <c r="F545" s="48"/>
      <c r="G545" s="49">
        <v>1500</v>
      </c>
      <c r="H545" s="49">
        <v>0</v>
      </c>
      <c r="I545" s="144">
        <f t="shared" si="16"/>
        <v>0</v>
      </c>
      <c r="J545" s="147">
        <f t="shared" si="17"/>
        <v>1500</v>
      </c>
    </row>
    <row r="546" spans="1:10" ht="25.5" x14ac:dyDescent="0.2">
      <c r="A546" s="47" t="s">
        <v>233</v>
      </c>
      <c r="B546" s="48">
        <v>911</v>
      </c>
      <c r="C546" s="111">
        <v>4</v>
      </c>
      <c r="D546" s="111">
        <v>9</v>
      </c>
      <c r="E546" s="119">
        <v>1740110662</v>
      </c>
      <c r="F546" s="48">
        <v>200</v>
      </c>
      <c r="G546" s="49">
        <v>1500</v>
      </c>
      <c r="H546" s="49">
        <v>0</v>
      </c>
      <c r="I546" s="144">
        <f t="shared" si="16"/>
        <v>0</v>
      </c>
      <c r="J546" s="147">
        <f t="shared" si="17"/>
        <v>1500</v>
      </c>
    </row>
    <row r="547" spans="1:10" ht="25.5" x14ac:dyDescent="0.2">
      <c r="A547" s="47" t="s">
        <v>1009</v>
      </c>
      <c r="B547" s="48">
        <v>911</v>
      </c>
      <c r="C547" s="111">
        <v>4</v>
      </c>
      <c r="D547" s="111">
        <v>9</v>
      </c>
      <c r="E547" s="119">
        <v>1740110664</v>
      </c>
      <c r="F547" s="48"/>
      <c r="G547" s="49">
        <v>16190.1</v>
      </c>
      <c r="H547" s="49">
        <v>0</v>
      </c>
      <c r="I547" s="144">
        <f t="shared" si="16"/>
        <v>0</v>
      </c>
      <c r="J547" s="147">
        <f t="shared" si="17"/>
        <v>16190.1</v>
      </c>
    </row>
    <row r="548" spans="1:10" ht="25.5" x14ac:dyDescent="0.2">
      <c r="A548" s="47" t="s">
        <v>263</v>
      </c>
      <c r="B548" s="48">
        <v>911</v>
      </c>
      <c r="C548" s="111">
        <v>4</v>
      </c>
      <c r="D548" s="111">
        <v>9</v>
      </c>
      <c r="E548" s="119">
        <v>1740110664</v>
      </c>
      <c r="F548" s="48">
        <v>400</v>
      </c>
      <c r="G548" s="49">
        <v>16190.1</v>
      </c>
      <c r="H548" s="49">
        <v>0</v>
      </c>
      <c r="I548" s="144">
        <f t="shared" si="16"/>
        <v>0</v>
      </c>
      <c r="J548" s="147">
        <f t="shared" si="17"/>
        <v>16190.1</v>
      </c>
    </row>
    <row r="549" spans="1:10" ht="38.25" x14ac:dyDescent="0.2">
      <c r="A549" s="47" t="s">
        <v>675</v>
      </c>
      <c r="B549" s="48">
        <v>911</v>
      </c>
      <c r="C549" s="111">
        <v>4</v>
      </c>
      <c r="D549" s="111">
        <v>9</v>
      </c>
      <c r="E549" s="119">
        <v>1740175050</v>
      </c>
      <c r="F549" s="48"/>
      <c r="G549" s="49">
        <v>528355.9</v>
      </c>
      <c r="H549" s="49">
        <v>39197.4</v>
      </c>
      <c r="I549" s="144">
        <f t="shared" si="16"/>
        <v>7.4187493695064246</v>
      </c>
      <c r="J549" s="147">
        <f t="shared" si="17"/>
        <v>489158.5</v>
      </c>
    </row>
    <row r="550" spans="1:10" x14ac:dyDescent="0.2">
      <c r="A550" s="47" t="s">
        <v>250</v>
      </c>
      <c r="B550" s="48">
        <v>911</v>
      </c>
      <c r="C550" s="111">
        <v>4</v>
      </c>
      <c r="D550" s="111">
        <v>9</v>
      </c>
      <c r="E550" s="119">
        <v>1740175050</v>
      </c>
      <c r="F550" s="48">
        <v>500</v>
      </c>
      <c r="G550" s="49">
        <v>528355.9</v>
      </c>
      <c r="H550" s="49">
        <v>39197.4</v>
      </c>
      <c r="I550" s="144">
        <f t="shared" si="16"/>
        <v>7.4187493695064246</v>
      </c>
      <c r="J550" s="147">
        <f t="shared" si="17"/>
        <v>489158.5</v>
      </c>
    </row>
    <row r="551" spans="1:10" ht="25.5" x14ac:dyDescent="0.2">
      <c r="A551" s="47" t="s">
        <v>1010</v>
      </c>
      <c r="B551" s="48">
        <v>911</v>
      </c>
      <c r="C551" s="111">
        <v>4</v>
      </c>
      <c r="D551" s="111">
        <v>9</v>
      </c>
      <c r="E551" s="119">
        <v>1740400000</v>
      </c>
      <c r="F551" s="48"/>
      <c r="G551" s="49">
        <v>201569</v>
      </c>
      <c r="H551" s="49">
        <v>77122.7</v>
      </c>
      <c r="I551" s="144">
        <f t="shared" si="16"/>
        <v>38.261190956942784</v>
      </c>
      <c r="J551" s="147">
        <f t="shared" si="17"/>
        <v>124446.3</v>
      </c>
    </row>
    <row r="552" spans="1:10" x14ac:dyDescent="0.2">
      <c r="A552" s="47" t="s">
        <v>272</v>
      </c>
      <c r="B552" s="48">
        <v>911</v>
      </c>
      <c r="C552" s="111">
        <v>4</v>
      </c>
      <c r="D552" s="111">
        <v>9</v>
      </c>
      <c r="E552" s="119">
        <v>1740410640</v>
      </c>
      <c r="F552" s="48"/>
      <c r="G552" s="49">
        <v>70073</v>
      </c>
      <c r="H552" s="49">
        <v>8757</v>
      </c>
      <c r="I552" s="144">
        <f t="shared" si="16"/>
        <v>12.496967448232557</v>
      </c>
      <c r="J552" s="147">
        <f t="shared" si="17"/>
        <v>61316</v>
      </c>
    </row>
    <row r="553" spans="1:10" ht="25.5" x14ac:dyDescent="0.2">
      <c r="A553" s="47" t="s">
        <v>233</v>
      </c>
      <c r="B553" s="48">
        <v>911</v>
      </c>
      <c r="C553" s="111">
        <v>4</v>
      </c>
      <c r="D553" s="111">
        <v>9</v>
      </c>
      <c r="E553" s="119">
        <v>1740410640</v>
      </c>
      <c r="F553" s="48">
        <v>200</v>
      </c>
      <c r="G553" s="49">
        <v>70073</v>
      </c>
      <c r="H553" s="49">
        <v>8757</v>
      </c>
      <c r="I553" s="144">
        <f t="shared" si="16"/>
        <v>12.496967448232557</v>
      </c>
      <c r="J553" s="147">
        <f t="shared" si="17"/>
        <v>61316</v>
      </c>
    </row>
    <row r="554" spans="1:10" ht="25.5" x14ac:dyDescent="0.2">
      <c r="A554" s="47" t="s">
        <v>271</v>
      </c>
      <c r="B554" s="48">
        <v>911</v>
      </c>
      <c r="C554" s="111">
        <v>4</v>
      </c>
      <c r="D554" s="111">
        <v>9</v>
      </c>
      <c r="E554" s="119">
        <v>1740460310</v>
      </c>
      <c r="F554" s="48"/>
      <c r="G554" s="49">
        <v>131496</v>
      </c>
      <c r="H554" s="49">
        <v>68365.7</v>
      </c>
      <c r="I554" s="144">
        <f t="shared" si="16"/>
        <v>51.990706941656015</v>
      </c>
      <c r="J554" s="147">
        <f t="shared" si="17"/>
        <v>63130.3</v>
      </c>
    </row>
    <row r="555" spans="1:10" ht="25.5" x14ac:dyDescent="0.2">
      <c r="A555" s="47" t="s">
        <v>233</v>
      </c>
      <c r="B555" s="48">
        <v>911</v>
      </c>
      <c r="C555" s="111">
        <v>4</v>
      </c>
      <c r="D555" s="111">
        <v>9</v>
      </c>
      <c r="E555" s="119">
        <v>1740460310</v>
      </c>
      <c r="F555" s="48">
        <v>200</v>
      </c>
      <c r="G555" s="49">
        <v>18496</v>
      </c>
      <c r="H555" s="49">
        <v>1567</v>
      </c>
      <c r="I555" s="144">
        <f t="shared" si="16"/>
        <v>8.4721020761245676</v>
      </c>
      <c r="J555" s="147">
        <f t="shared" si="17"/>
        <v>16929</v>
      </c>
    </row>
    <row r="556" spans="1:10" x14ac:dyDescent="0.2">
      <c r="A556" s="47" t="s">
        <v>227</v>
      </c>
      <c r="B556" s="48">
        <v>911</v>
      </c>
      <c r="C556" s="111">
        <v>4</v>
      </c>
      <c r="D556" s="111">
        <v>9</v>
      </c>
      <c r="E556" s="119">
        <v>1740460310</v>
      </c>
      <c r="F556" s="48">
        <v>800</v>
      </c>
      <c r="G556" s="49">
        <v>113000</v>
      </c>
      <c r="H556" s="49">
        <v>66798.7</v>
      </c>
      <c r="I556" s="144">
        <f t="shared" si="16"/>
        <v>59.113893805309736</v>
      </c>
      <c r="J556" s="147">
        <f t="shared" si="17"/>
        <v>46201.3</v>
      </c>
    </row>
    <row r="557" spans="1:10" ht="25.5" x14ac:dyDescent="0.2">
      <c r="A557" s="47" t="s">
        <v>1011</v>
      </c>
      <c r="B557" s="48">
        <v>911</v>
      </c>
      <c r="C557" s="111">
        <v>4</v>
      </c>
      <c r="D557" s="111">
        <v>9</v>
      </c>
      <c r="E557" s="119">
        <v>1750000000</v>
      </c>
      <c r="F557" s="48"/>
      <c r="G557" s="49">
        <v>101479</v>
      </c>
      <c r="H557" s="49">
        <v>55109.4</v>
      </c>
      <c r="I557" s="144">
        <f t="shared" si="16"/>
        <v>54.306211137279639</v>
      </c>
      <c r="J557" s="147">
        <f t="shared" si="17"/>
        <v>46369.599999999999</v>
      </c>
    </row>
    <row r="558" spans="1:10" ht="25.5" x14ac:dyDescent="0.2">
      <c r="A558" s="47" t="s">
        <v>1011</v>
      </c>
      <c r="B558" s="48">
        <v>911</v>
      </c>
      <c r="C558" s="111">
        <v>4</v>
      </c>
      <c r="D558" s="111">
        <v>9</v>
      </c>
      <c r="E558" s="119">
        <v>1750100000</v>
      </c>
      <c r="F558" s="48"/>
      <c r="G558" s="49">
        <v>101479</v>
      </c>
      <c r="H558" s="49">
        <v>55109.4</v>
      </c>
      <c r="I558" s="144">
        <f t="shared" si="16"/>
        <v>54.306211137279639</v>
      </c>
      <c r="J558" s="147">
        <f t="shared" si="17"/>
        <v>46369.599999999999</v>
      </c>
    </row>
    <row r="559" spans="1:10" x14ac:dyDescent="0.2">
      <c r="A559" s="47" t="s">
        <v>269</v>
      </c>
      <c r="B559" s="48">
        <v>911</v>
      </c>
      <c r="C559" s="111">
        <v>4</v>
      </c>
      <c r="D559" s="111">
        <v>9</v>
      </c>
      <c r="E559" s="119">
        <v>1750140650</v>
      </c>
      <c r="F559" s="48"/>
      <c r="G559" s="49">
        <v>101479</v>
      </c>
      <c r="H559" s="49">
        <v>55109.4</v>
      </c>
      <c r="I559" s="144">
        <f t="shared" si="16"/>
        <v>54.306211137279639</v>
      </c>
      <c r="J559" s="147">
        <f t="shared" si="17"/>
        <v>46369.599999999999</v>
      </c>
    </row>
    <row r="560" spans="1:10" ht="38.25" x14ac:dyDescent="0.2">
      <c r="A560" s="47" t="s">
        <v>231</v>
      </c>
      <c r="B560" s="48">
        <v>911</v>
      </c>
      <c r="C560" s="111">
        <v>4</v>
      </c>
      <c r="D560" s="111">
        <v>9</v>
      </c>
      <c r="E560" s="119">
        <v>1750140650</v>
      </c>
      <c r="F560" s="48">
        <v>100</v>
      </c>
      <c r="G560" s="49">
        <v>56727</v>
      </c>
      <c r="H560" s="49">
        <v>26700.7</v>
      </c>
      <c r="I560" s="144">
        <f t="shared" si="16"/>
        <v>47.068767958820317</v>
      </c>
      <c r="J560" s="147">
        <f t="shared" si="17"/>
        <v>30026.3</v>
      </c>
    </row>
    <row r="561" spans="1:10" ht="25.5" x14ac:dyDescent="0.2">
      <c r="A561" s="47" t="s">
        <v>233</v>
      </c>
      <c r="B561" s="48">
        <v>911</v>
      </c>
      <c r="C561" s="111">
        <v>4</v>
      </c>
      <c r="D561" s="111">
        <v>9</v>
      </c>
      <c r="E561" s="119">
        <v>1750140650</v>
      </c>
      <c r="F561" s="48">
        <v>200</v>
      </c>
      <c r="G561" s="49">
        <v>26890</v>
      </c>
      <c r="H561" s="49">
        <v>11990.4</v>
      </c>
      <c r="I561" s="144">
        <f t="shared" si="16"/>
        <v>44.59055410933432</v>
      </c>
      <c r="J561" s="147">
        <f t="shared" si="17"/>
        <v>14899.6</v>
      </c>
    </row>
    <row r="562" spans="1:10" x14ac:dyDescent="0.2">
      <c r="A562" s="47" t="s">
        <v>227</v>
      </c>
      <c r="B562" s="48">
        <v>911</v>
      </c>
      <c r="C562" s="111">
        <v>4</v>
      </c>
      <c r="D562" s="111">
        <v>9</v>
      </c>
      <c r="E562" s="119">
        <v>1750140650</v>
      </c>
      <c r="F562" s="48">
        <v>800</v>
      </c>
      <c r="G562" s="49">
        <v>17862</v>
      </c>
      <c r="H562" s="49">
        <v>16418.3</v>
      </c>
      <c r="I562" s="144">
        <f t="shared" si="16"/>
        <v>91.917478445862727</v>
      </c>
      <c r="J562" s="147">
        <f t="shared" si="17"/>
        <v>1443.7000000000007</v>
      </c>
    </row>
    <row r="563" spans="1:10" ht="25.5" x14ac:dyDescent="0.2">
      <c r="A563" s="47" t="s">
        <v>428</v>
      </c>
      <c r="B563" s="48">
        <v>911</v>
      </c>
      <c r="C563" s="111">
        <v>4</v>
      </c>
      <c r="D563" s="111">
        <v>9</v>
      </c>
      <c r="E563" s="119">
        <v>3100000000</v>
      </c>
      <c r="F563" s="48"/>
      <c r="G563" s="49">
        <v>330815.7</v>
      </c>
      <c r="H563" s="49">
        <v>99244.1</v>
      </c>
      <c r="I563" s="144">
        <f t="shared" si="16"/>
        <v>29.999815607300377</v>
      </c>
      <c r="J563" s="147">
        <f t="shared" si="17"/>
        <v>231571.6</v>
      </c>
    </row>
    <row r="564" spans="1:10" ht="25.5" x14ac:dyDescent="0.2">
      <c r="A564" s="47" t="s">
        <v>991</v>
      </c>
      <c r="B564" s="48">
        <v>911</v>
      </c>
      <c r="C564" s="111">
        <v>4</v>
      </c>
      <c r="D564" s="111">
        <v>9</v>
      </c>
      <c r="E564" s="119">
        <v>3140000000</v>
      </c>
      <c r="F564" s="48"/>
      <c r="G564" s="49">
        <v>330815.7</v>
      </c>
      <c r="H564" s="49">
        <v>99244.1</v>
      </c>
      <c r="I564" s="144">
        <f t="shared" si="16"/>
        <v>29.999815607300377</v>
      </c>
      <c r="J564" s="147">
        <f t="shared" si="17"/>
        <v>231571.6</v>
      </c>
    </row>
    <row r="565" spans="1:10" ht="25.5" x14ac:dyDescent="0.2">
      <c r="A565" s="47" t="s">
        <v>1012</v>
      </c>
      <c r="B565" s="48">
        <v>911</v>
      </c>
      <c r="C565" s="111">
        <v>4</v>
      </c>
      <c r="D565" s="111">
        <v>9</v>
      </c>
      <c r="E565" s="119">
        <v>3140200000</v>
      </c>
      <c r="F565" s="48"/>
      <c r="G565" s="49">
        <v>330815.7</v>
      </c>
      <c r="H565" s="49">
        <v>99244.1</v>
      </c>
      <c r="I565" s="144">
        <f t="shared" si="16"/>
        <v>29.999815607300377</v>
      </c>
      <c r="J565" s="147">
        <f t="shared" si="17"/>
        <v>231571.6</v>
      </c>
    </row>
    <row r="566" spans="1:10" ht="25.5" x14ac:dyDescent="0.2">
      <c r="A566" s="47" t="s">
        <v>1013</v>
      </c>
      <c r="B566" s="48">
        <v>911</v>
      </c>
      <c r="C566" s="111">
        <v>4</v>
      </c>
      <c r="D566" s="111">
        <v>9</v>
      </c>
      <c r="E566" s="119" t="s">
        <v>1014</v>
      </c>
      <c r="F566" s="48"/>
      <c r="G566" s="49">
        <v>330815.7</v>
      </c>
      <c r="H566" s="49">
        <v>99244.1</v>
      </c>
      <c r="I566" s="144">
        <f t="shared" si="16"/>
        <v>29.999815607300377</v>
      </c>
      <c r="J566" s="147">
        <f t="shared" si="17"/>
        <v>231571.6</v>
      </c>
    </row>
    <row r="567" spans="1:10" ht="25.5" x14ac:dyDescent="0.2">
      <c r="A567" s="47" t="s">
        <v>233</v>
      </c>
      <c r="B567" s="48">
        <v>911</v>
      </c>
      <c r="C567" s="111">
        <v>4</v>
      </c>
      <c r="D567" s="111">
        <v>9</v>
      </c>
      <c r="E567" s="119" t="s">
        <v>1014</v>
      </c>
      <c r="F567" s="48">
        <v>200</v>
      </c>
      <c r="G567" s="49">
        <v>330815.7</v>
      </c>
      <c r="H567" s="49">
        <v>99244.1</v>
      </c>
      <c r="I567" s="144">
        <f t="shared" si="16"/>
        <v>29.999815607300377</v>
      </c>
      <c r="J567" s="147">
        <f t="shared" si="17"/>
        <v>231571.6</v>
      </c>
    </row>
    <row r="568" spans="1:10" x14ac:dyDescent="0.2">
      <c r="A568" s="47" t="s">
        <v>260</v>
      </c>
      <c r="B568" s="48">
        <v>911</v>
      </c>
      <c r="C568" s="111">
        <v>4</v>
      </c>
      <c r="D568" s="111">
        <v>9</v>
      </c>
      <c r="E568" s="119">
        <v>8400000000</v>
      </c>
      <c r="F568" s="48"/>
      <c r="G568" s="49">
        <v>219550</v>
      </c>
      <c r="H568" s="49">
        <v>107007</v>
      </c>
      <c r="I568" s="144">
        <f t="shared" si="16"/>
        <v>48.739239353222501</v>
      </c>
      <c r="J568" s="147">
        <f t="shared" si="17"/>
        <v>112543</v>
      </c>
    </row>
    <row r="569" spans="1:10" x14ac:dyDescent="0.2">
      <c r="A569" s="47" t="s">
        <v>260</v>
      </c>
      <c r="B569" s="48">
        <v>911</v>
      </c>
      <c r="C569" s="111">
        <v>4</v>
      </c>
      <c r="D569" s="111">
        <v>9</v>
      </c>
      <c r="E569" s="119">
        <v>8400100000</v>
      </c>
      <c r="F569" s="48"/>
      <c r="G569" s="49">
        <v>219550</v>
      </c>
      <c r="H569" s="49">
        <v>107007</v>
      </c>
      <c r="I569" s="144">
        <f t="shared" si="16"/>
        <v>48.739239353222501</v>
      </c>
      <c r="J569" s="147">
        <f t="shared" si="17"/>
        <v>112543</v>
      </c>
    </row>
    <row r="570" spans="1:10" ht="38.25" x14ac:dyDescent="0.2">
      <c r="A570" s="47" t="s">
        <v>1015</v>
      </c>
      <c r="B570" s="48">
        <v>911</v>
      </c>
      <c r="C570" s="111">
        <v>4</v>
      </c>
      <c r="D570" s="111">
        <v>9</v>
      </c>
      <c r="E570" s="119">
        <v>8400110050</v>
      </c>
      <c r="F570" s="48"/>
      <c r="G570" s="49">
        <v>214550</v>
      </c>
      <c r="H570" s="49">
        <v>107007</v>
      </c>
      <c r="I570" s="144">
        <f t="shared" si="16"/>
        <v>49.875087392216265</v>
      </c>
      <c r="J570" s="147">
        <f t="shared" si="17"/>
        <v>107543</v>
      </c>
    </row>
    <row r="571" spans="1:10" ht="25.5" x14ac:dyDescent="0.2">
      <c r="A571" s="47" t="s">
        <v>233</v>
      </c>
      <c r="B571" s="48">
        <v>911</v>
      </c>
      <c r="C571" s="111">
        <v>4</v>
      </c>
      <c r="D571" s="111">
        <v>9</v>
      </c>
      <c r="E571" s="119">
        <v>8400110050</v>
      </c>
      <c r="F571" s="48">
        <v>200</v>
      </c>
      <c r="G571" s="49">
        <v>214550</v>
      </c>
      <c r="H571" s="49">
        <v>107007</v>
      </c>
      <c r="I571" s="144">
        <f t="shared" si="16"/>
        <v>49.875087392216265</v>
      </c>
      <c r="J571" s="147">
        <f t="shared" si="17"/>
        <v>107543</v>
      </c>
    </row>
    <row r="572" spans="1:10" ht="25.5" x14ac:dyDescent="0.2">
      <c r="A572" s="47" t="s">
        <v>1470</v>
      </c>
      <c r="B572" s="48">
        <v>911</v>
      </c>
      <c r="C572" s="111">
        <v>4</v>
      </c>
      <c r="D572" s="111">
        <v>9</v>
      </c>
      <c r="E572" s="119">
        <v>8400110060</v>
      </c>
      <c r="F572" s="48"/>
      <c r="G572" s="49">
        <v>5000</v>
      </c>
      <c r="H572" s="49">
        <v>0</v>
      </c>
      <c r="I572" s="144">
        <f t="shared" si="16"/>
        <v>0</v>
      </c>
      <c r="J572" s="147">
        <f t="shared" si="17"/>
        <v>5000</v>
      </c>
    </row>
    <row r="573" spans="1:10" ht="25.5" x14ac:dyDescent="0.2">
      <c r="A573" s="47" t="s">
        <v>263</v>
      </c>
      <c r="B573" s="48">
        <v>911</v>
      </c>
      <c r="C573" s="111">
        <v>4</v>
      </c>
      <c r="D573" s="111">
        <v>9</v>
      </c>
      <c r="E573" s="119">
        <v>8400110060</v>
      </c>
      <c r="F573" s="48">
        <v>400</v>
      </c>
      <c r="G573" s="49">
        <v>5000</v>
      </c>
      <c r="H573" s="49">
        <v>0</v>
      </c>
      <c r="I573" s="144">
        <f t="shared" si="16"/>
        <v>0</v>
      </c>
      <c r="J573" s="147">
        <f t="shared" si="17"/>
        <v>5000</v>
      </c>
    </row>
    <row r="574" spans="1:10" s="22" customFormat="1" x14ac:dyDescent="0.2">
      <c r="A574" s="77" t="s">
        <v>677</v>
      </c>
      <c r="B574" s="78">
        <v>912</v>
      </c>
      <c r="C574" s="110"/>
      <c r="D574" s="110"/>
      <c r="E574" s="118"/>
      <c r="F574" s="78"/>
      <c r="G574" s="76">
        <v>759690.3</v>
      </c>
      <c r="H574" s="76">
        <v>324768.09999999998</v>
      </c>
      <c r="I574" s="138">
        <f t="shared" si="16"/>
        <v>42.750065388487904</v>
      </c>
      <c r="J574" s="147">
        <f t="shared" si="17"/>
        <v>434922.20000000007</v>
      </c>
    </row>
    <row r="575" spans="1:10" x14ac:dyDescent="0.2">
      <c r="A575" s="47" t="s">
        <v>158</v>
      </c>
      <c r="B575" s="48">
        <v>912</v>
      </c>
      <c r="C575" s="111">
        <v>4</v>
      </c>
      <c r="D575" s="111"/>
      <c r="E575" s="119"/>
      <c r="F575" s="48"/>
      <c r="G575" s="49">
        <v>682053.9</v>
      </c>
      <c r="H575" s="49">
        <v>303589.09999999998</v>
      </c>
      <c r="I575" s="144">
        <f t="shared" si="16"/>
        <v>44.511012985923834</v>
      </c>
      <c r="J575" s="147">
        <f t="shared" si="17"/>
        <v>378464.80000000005</v>
      </c>
    </row>
    <row r="576" spans="1:10" x14ac:dyDescent="0.2">
      <c r="A576" s="47" t="s">
        <v>121</v>
      </c>
      <c r="B576" s="48">
        <v>912</v>
      </c>
      <c r="C576" s="111">
        <v>4</v>
      </c>
      <c r="D576" s="111">
        <v>1</v>
      </c>
      <c r="E576" s="119"/>
      <c r="F576" s="48"/>
      <c r="G576" s="49">
        <v>15639</v>
      </c>
      <c r="H576" s="49">
        <v>6808.1</v>
      </c>
      <c r="I576" s="144">
        <f t="shared" si="16"/>
        <v>43.532834580216132</v>
      </c>
      <c r="J576" s="147">
        <f t="shared" si="17"/>
        <v>8830.9</v>
      </c>
    </row>
    <row r="577" spans="1:10" x14ac:dyDescent="0.2">
      <c r="A577" s="47" t="s">
        <v>230</v>
      </c>
      <c r="B577" s="48">
        <v>912</v>
      </c>
      <c r="C577" s="111">
        <v>4</v>
      </c>
      <c r="D577" s="111">
        <v>1</v>
      </c>
      <c r="E577" s="119">
        <v>8900000000</v>
      </c>
      <c r="F577" s="48"/>
      <c r="G577" s="49">
        <v>15639</v>
      </c>
      <c r="H577" s="49">
        <v>6808.1</v>
      </c>
      <c r="I577" s="144">
        <f t="shared" si="16"/>
        <v>43.532834580216132</v>
      </c>
      <c r="J577" s="147">
        <f t="shared" si="17"/>
        <v>8830.9</v>
      </c>
    </row>
    <row r="578" spans="1:10" x14ac:dyDescent="0.2">
      <c r="A578" s="47" t="s">
        <v>230</v>
      </c>
      <c r="B578" s="48">
        <v>912</v>
      </c>
      <c r="C578" s="111">
        <v>4</v>
      </c>
      <c r="D578" s="111">
        <v>1</v>
      </c>
      <c r="E578" s="119">
        <v>8900000110</v>
      </c>
      <c r="F578" s="48"/>
      <c r="G578" s="49">
        <v>14172</v>
      </c>
      <c r="H578" s="49">
        <v>6135.8</v>
      </c>
      <c r="I578" s="144">
        <f t="shared" si="16"/>
        <v>43.29523003104714</v>
      </c>
      <c r="J578" s="147">
        <f t="shared" si="17"/>
        <v>8036.2</v>
      </c>
    </row>
    <row r="579" spans="1:10" ht="38.25" x14ac:dyDescent="0.2">
      <c r="A579" s="47" t="s">
        <v>231</v>
      </c>
      <c r="B579" s="48">
        <v>912</v>
      </c>
      <c r="C579" s="111">
        <v>4</v>
      </c>
      <c r="D579" s="111">
        <v>1</v>
      </c>
      <c r="E579" s="119">
        <v>8900000110</v>
      </c>
      <c r="F579" s="48">
        <v>100</v>
      </c>
      <c r="G579" s="49">
        <v>14172</v>
      </c>
      <c r="H579" s="49">
        <v>6135.8</v>
      </c>
      <c r="I579" s="144">
        <f t="shared" si="16"/>
        <v>43.29523003104714</v>
      </c>
      <c r="J579" s="147">
        <f t="shared" si="17"/>
        <v>8036.2</v>
      </c>
    </row>
    <row r="580" spans="1:10" x14ac:dyDescent="0.2">
      <c r="A580" s="47" t="s">
        <v>230</v>
      </c>
      <c r="B580" s="48">
        <v>912</v>
      </c>
      <c r="C580" s="111">
        <v>4</v>
      </c>
      <c r="D580" s="111">
        <v>1</v>
      </c>
      <c r="E580" s="119">
        <v>8900000190</v>
      </c>
      <c r="F580" s="48"/>
      <c r="G580" s="49">
        <v>1237</v>
      </c>
      <c r="H580" s="49">
        <v>507.8</v>
      </c>
      <c r="I580" s="144">
        <f t="shared" si="16"/>
        <v>41.050929668552946</v>
      </c>
      <c r="J580" s="147">
        <f t="shared" si="17"/>
        <v>729.2</v>
      </c>
    </row>
    <row r="581" spans="1:10" ht="38.25" x14ac:dyDescent="0.2">
      <c r="A581" s="47" t="s">
        <v>231</v>
      </c>
      <c r="B581" s="48">
        <v>912</v>
      </c>
      <c r="C581" s="111">
        <v>4</v>
      </c>
      <c r="D581" s="111">
        <v>1</v>
      </c>
      <c r="E581" s="119">
        <v>8900000190</v>
      </c>
      <c r="F581" s="48">
        <v>100</v>
      </c>
      <c r="G581" s="49">
        <v>307.60000000000002</v>
      </c>
      <c r="H581" s="49">
        <v>80.099999999999994</v>
      </c>
      <c r="I581" s="144">
        <f t="shared" si="16"/>
        <v>26.040312093628089</v>
      </c>
      <c r="J581" s="147">
        <f t="shared" si="17"/>
        <v>227.50000000000003</v>
      </c>
    </row>
    <row r="582" spans="1:10" ht="25.5" x14ac:dyDescent="0.2">
      <c r="A582" s="47" t="s">
        <v>233</v>
      </c>
      <c r="B582" s="48">
        <v>912</v>
      </c>
      <c r="C582" s="111">
        <v>4</v>
      </c>
      <c r="D582" s="111">
        <v>1</v>
      </c>
      <c r="E582" s="119">
        <v>8900000190</v>
      </c>
      <c r="F582" s="48">
        <v>200</v>
      </c>
      <c r="G582" s="49">
        <v>896.4</v>
      </c>
      <c r="H582" s="49">
        <v>427.7</v>
      </c>
      <c r="I582" s="144">
        <f t="shared" si="16"/>
        <v>47.713074520303437</v>
      </c>
      <c r="J582" s="147">
        <f t="shared" si="17"/>
        <v>468.7</v>
      </c>
    </row>
    <row r="583" spans="1:10" x14ac:dyDescent="0.2">
      <c r="A583" s="47" t="s">
        <v>227</v>
      </c>
      <c r="B583" s="48">
        <v>912</v>
      </c>
      <c r="C583" s="111">
        <v>4</v>
      </c>
      <c r="D583" s="111">
        <v>1</v>
      </c>
      <c r="E583" s="119">
        <v>8900000190</v>
      </c>
      <c r="F583" s="48">
        <v>800</v>
      </c>
      <c r="G583" s="49">
        <v>33</v>
      </c>
      <c r="H583" s="49">
        <v>0</v>
      </c>
      <c r="I583" s="144">
        <f t="shared" si="16"/>
        <v>0</v>
      </c>
      <c r="J583" s="147">
        <f t="shared" si="17"/>
        <v>33</v>
      </c>
    </row>
    <row r="584" spans="1:10" ht="25.5" x14ac:dyDescent="0.2">
      <c r="A584" s="47" t="s">
        <v>806</v>
      </c>
      <c r="B584" s="48">
        <v>912</v>
      </c>
      <c r="C584" s="111">
        <v>4</v>
      </c>
      <c r="D584" s="111">
        <v>1</v>
      </c>
      <c r="E584" s="119">
        <v>8900000870</v>
      </c>
      <c r="F584" s="48"/>
      <c r="G584" s="49">
        <v>100</v>
      </c>
      <c r="H584" s="49">
        <v>34.5</v>
      </c>
      <c r="I584" s="144">
        <f t="shared" si="16"/>
        <v>34.5</v>
      </c>
      <c r="J584" s="147">
        <f t="shared" si="17"/>
        <v>65.5</v>
      </c>
    </row>
    <row r="585" spans="1:10" ht="38.25" x14ac:dyDescent="0.2">
      <c r="A585" s="47" t="s">
        <v>231</v>
      </c>
      <c r="B585" s="48">
        <v>912</v>
      </c>
      <c r="C585" s="111">
        <v>4</v>
      </c>
      <c r="D585" s="111">
        <v>1</v>
      </c>
      <c r="E585" s="119">
        <v>8900000870</v>
      </c>
      <c r="F585" s="48">
        <v>100</v>
      </c>
      <c r="G585" s="49">
        <v>100</v>
      </c>
      <c r="H585" s="49">
        <v>34.5</v>
      </c>
      <c r="I585" s="144">
        <f t="shared" si="16"/>
        <v>34.5</v>
      </c>
      <c r="J585" s="147">
        <f t="shared" si="17"/>
        <v>65.5</v>
      </c>
    </row>
    <row r="586" spans="1:10" ht="25.5" x14ac:dyDescent="0.2">
      <c r="A586" s="47" t="s">
        <v>1463</v>
      </c>
      <c r="B586" s="48">
        <v>912</v>
      </c>
      <c r="C586" s="111">
        <v>4</v>
      </c>
      <c r="D586" s="111">
        <v>1</v>
      </c>
      <c r="E586" s="119">
        <v>8900055490</v>
      </c>
      <c r="F586" s="48"/>
      <c r="G586" s="49">
        <v>130</v>
      </c>
      <c r="H586" s="49">
        <v>130</v>
      </c>
      <c r="I586" s="144">
        <f t="shared" ref="I586:I649" si="18">H586/G586*100</f>
        <v>100</v>
      </c>
      <c r="J586" s="147">
        <f t="shared" ref="J586:J649" si="19">G586-H586</f>
        <v>0</v>
      </c>
    </row>
    <row r="587" spans="1:10" ht="38.25" x14ac:dyDescent="0.2">
      <c r="A587" s="47" t="s">
        <v>231</v>
      </c>
      <c r="B587" s="48">
        <v>912</v>
      </c>
      <c r="C587" s="111">
        <v>4</v>
      </c>
      <c r="D587" s="111">
        <v>1</v>
      </c>
      <c r="E587" s="119">
        <v>8900055490</v>
      </c>
      <c r="F587" s="48">
        <v>100</v>
      </c>
      <c r="G587" s="49">
        <v>130</v>
      </c>
      <c r="H587" s="49">
        <v>130</v>
      </c>
      <c r="I587" s="144">
        <f t="shared" si="18"/>
        <v>100</v>
      </c>
      <c r="J587" s="147">
        <f t="shared" si="19"/>
        <v>0</v>
      </c>
    </row>
    <row r="588" spans="1:10" x14ac:dyDescent="0.2">
      <c r="A588" s="47" t="s">
        <v>126</v>
      </c>
      <c r="B588" s="48">
        <v>912</v>
      </c>
      <c r="C588" s="111">
        <v>4</v>
      </c>
      <c r="D588" s="111">
        <v>6</v>
      </c>
      <c r="E588" s="119"/>
      <c r="F588" s="48"/>
      <c r="G588" s="49">
        <v>29518.6</v>
      </c>
      <c r="H588" s="49">
        <v>9999.9</v>
      </c>
      <c r="I588" s="144">
        <f t="shared" si="18"/>
        <v>33.876606614134822</v>
      </c>
      <c r="J588" s="147">
        <f t="shared" si="19"/>
        <v>19518.699999999997</v>
      </c>
    </row>
    <row r="589" spans="1:10" ht="25.5" x14ac:dyDescent="0.2">
      <c r="A589" s="47" t="s">
        <v>944</v>
      </c>
      <c r="B589" s="48">
        <v>912</v>
      </c>
      <c r="C589" s="111">
        <v>4</v>
      </c>
      <c r="D589" s="111">
        <v>6</v>
      </c>
      <c r="E589" s="119">
        <v>600000000</v>
      </c>
      <c r="F589" s="48"/>
      <c r="G589" s="49">
        <v>20277.900000000001</v>
      </c>
      <c r="H589" s="49">
        <v>9999.9</v>
      </c>
      <c r="I589" s="144">
        <f t="shared" si="18"/>
        <v>49.314278105721002</v>
      </c>
      <c r="J589" s="147">
        <f t="shared" si="19"/>
        <v>10278.000000000002</v>
      </c>
    </row>
    <row r="590" spans="1:10" ht="38.25" x14ac:dyDescent="0.2">
      <c r="A590" s="47" t="s">
        <v>945</v>
      </c>
      <c r="B590" s="48">
        <v>912</v>
      </c>
      <c r="C590" s="111">
        <v>4</v>
      </c>
      <c r="D590" s="111">
        <v>6</v>
      </c>
      <c r="E590" s="119">
        <v>650000000</v>
      </c>
      <c r="F590" s="48"/>
      <c r="G590" s="49">
        <v>20277.900000000001</v>
      </c>
      <c r="H590" s="49">
        <v>9999.9</v>
      </c>
      <c r="I590" s="144">
        <f t="shared" si="18"/>
        <v>49.314278105721002</v>
      </c>
      <c r="J590" s="147">
        <f t="shared" si="19"/>
        <v>10278.000000000002</v>
      </c>
    </row>
    <row r="591" spans="1:10" ht="38.25" x14ac:dyDescent="0.2">
      <c r="A591" s="47" t="s">
        <v>945</v>
      </c>
      <c r="B591" s="48">
        <v>912</v>
      </c>
      <c r="C591" s="111">
        <v>4</v>
      </c>
      <c r="D591" s="111">
        <v>6</v>
      </c>
      <c r="E591" s="119">
        <v>650100000</v>
      </c>
      <c r="F591" s="48"/>
      <c r="G591" s="49">
        <v>20277.900000000001</v>
      </c>
      <c r="H591" s="49">
        <v>9999.9</v>
      </c>
      <c r="I591" s="144">
        <f t="shared" si="18"/>
        <v>49.314278105721002</v>
      </c>
      <c r="J591" s="147">
        <f t="shared" si="19"/>
        <v>10278.000000000002</v>
      </c>
    </row>
    <row r="592" spans="1:10" ht="25.5" x14ac:dyDescent="0.2">
      <c r="A592" s="47" t="s">
        <v>678</v>
      </c>
      <c r="B592" s="48">
        <v>912</v>
      </c>
      <c r="C592" s="111">
        <v>4</v>
      </c>
      <c r="D592" s="111">
        <v>6</v>
      </c>
      <c r="E592" s="119" t="s">
        <v>1016</v>
      </c>
      <c r="F592" s="48"/>
      <c r="G592" s="49">
        <v>20277.900000000001</v>
      </c>
      <c r="H592" s="49">
        <v>9999.9</v>
      </c>
      <c r="I592" s="144">
        <f t="shared" si="18"/>
        <v>49.314278105721002</v>
      </c>
      <c r="J592" s="147">
        <f t="shared" si="19"/>
        <v>10278.000000000002</v>
      </c>
    </row>
    <row r="593" spans="1:10" ht="25.5" x14ac:dyDescent="0.2">
      <c r="A593" s="47" t="s">
        <v>233</v>
      </c>
      <c r="B593" s="48">
        <v>912</v>
      </c>
      <c r="C593" s="111">
        <v>4</v>
      </c>
      <c r="D593" s="111">
        <v>6</v>
      </c>
      <c r="E593" s="119" t="s">
        <v>1016</v>
      </c>
      <c r="F593" s="48">
        <v>200</v>
      </c>
      <c r="G593" s="49">
        <v>20277.900000000001</v>
      </c>
      <c r="H593" s="49">
        <v>9999.9</v>
      </c>
      <c r="I593" s="144">
        <f t="shared" si="18"/>
        <v>49.314278105721002</v>
      </c>
      <c r="J593" s="147">
        <f t="shared" si="19"/>
        <v>10278.000000000002</v>
      </c>
    </row>
    <row r="594" spans="1:10" x14ac:dyDescent="0.2">
      <c r="A594" s="47" t="s">
        <v>273</v>
      </c>
      <c r="B594" s="48">
        <v>912</v>
      </c>
      <c r="C594" s="111">
        <v>4</v>
      </c>
      <c r="D594" s="111">
        <v>6</v>
      </c>
      <c r="E594" s="119">
        <v>8100000000</v>
      </c>
      <c r="F594" s="48"/>
      <c r="G594" s="49">
        <v>9240.7000000000007</v>
      </c>
      <c r="H594" s="49">
        <v>0</v>
      </c>
      <c r="I594" s="144">
        <f t="shared" si="18"/>
        <v>0</v>
      </c>
      <c r="J594" s="147">
        <f t="shared" si="19"/>
        <v>9240.7000000000007</v>
      </c>
    </row>
    <row r="595" spans="1:10" x14ac:dyDescent="0.2">
      <c r="A595" s="47" t="s">
        <v>274</v>
      </c>
      <c r="B595" s="48">
        <v>912</v>
      </c>
      <c r="C595" s="111">
        <v>4</v>
      </c>
      <c r="D595" s="111">
        <v>6</v>
      </c>
      <c r="E595" s="119">
        <v>8100051280</v>
      </c>
      <c r="F595" s="48"/>
      <c r="G595" s="49">
        <v>9240.7000000000007</v>
      </c>
      <c r="H595" s="49">
        <v>0</v>
      </c>
      <c r="I595" s="144">
        <f t="shared" si="18"/>
        <v>0</v>
      </c>
      <c r="J595" s="147">
        <f t="shared" si="19"/>
        <v>9240.7000000000007</v>
      </c>
    </row>
    <row r="596" spans="1:10" ht="25.5" x14ac:dyDescent="0.2">
      <c r="A596" s="47" t="s">
        <v>233</v>
      </c>
      <c r="B596" s="48">
        <v>912</v>
      </c>
      <c r="C596" s="111">
        <v>4</v>
      </c>
      <c r="D596" s="111">
        <v>6</v>
      </c>
      <c r="E596" s="119">
        <v>8100051280</v>
      </c>
      <c r="F596" s="48">
        <v>200</v>
      </c>
      <c r="G596" s="49">
        <v>9240.7000000000007</v>
      </c>
      <c r="H596" s="49">
        <v>0</v>
      </c>
      <c r="I596" s="144">
        <f t="shared" si="18"/>
        <v>0</v>
      </c>
      <c r="J596" s="147">
        <f t="shared" si="19"/>
        <v>9240.7000000000007</v>
      </c>
    </row>
    <row r="597" spans="1:10" x14ac:dyDescent="0.2">
      <c r="A597" s="47" t="s">
        <v>38</v>
      </c>
      <c r="B597" s="48">
        <v>912</v>
      </c>
      <c r="C597" s="111">
        <v>4</v>
      </c>
      <c r="D597" s="111">
        <v>7</v>
      </c>
      <c r="E597" s="119"/>
      <c r="F597" s="48"/>
      <c r="G597" s="49">
        <v>636627.9</v>
      </c>
      <c r="H597" s="49">
        <v>286781.09999999998</v>
      </c>
      <c r="I597" s="144">
        <f t="shared" si="18"/>
        <v>45.046894740239935</v>
      </c>
      <c r="J597" s="147">
        <f t="shared" si="19"/>
        <v>349846.80000000005</v>
      </c>
    </row>
    <row r="598" spans="1:10" ht="25.5" x14ac:dyDescent="0.2">
      <c r="A598" s="47" t="s">
        <v>944</v>
      </c>
      <c r="B598" s="48">
        <v>912</v>
      </c>
      <c r="C598" s="111">
        <v>4</v>
      </c>
      <c r="D598" s="111">
        <v>7</v>
      </c>
      <c r="E598" s="119">
        <v>600000000</v>
      </c>
      <c r="F598" s="48"/>
      <c r="G598" s="49">
        <v>631474.30000000005</v>
      </c>
      <c r="H598" s="49">
        <v>284182.09999999998</v>
      </c>
      <c r="I598" s="144">
        <f t="shared" si="18"/>
        <v>45.002955781415011</v>
      </c>
      <c r="J598" s="147">
        <f t="shared" si="19"/>
        <v>347292.20000000007</v>
      </c>
    </row>
    <row r="599" spans="1:10" x14ac:dyDescent="0.2">
      <c r="A599" s="47" t="s">
        <v>484</v>
      </c>
      <c r="B599" s="48">
        <v>912</v>
      </c>
      <c r="C599" s="111">
        <v>4</v>
      </c>
      <c r="D599" s="111">
        <v>7</v>
      </c>
      <c r="E599" s="119">
        <v>620000000</v>
      </c>
      <c r="F599" s="48"/>
      <c r="G599" s="49">
        <v>128025.4</v>
      </c>
      <c r="H599" s="49">
        <v>37953.699999999997</v>
      </c>
      <c r="I599" s="144">
        <f t="shared" si="18"/>
        <v>29.645445356936982</v>
      </c>
      <c r="J599" s="147">
        <f t="shared" si="19"/>
        <v>90071.7</v>
      </c>
    </row>
    <row r="600" spans="1:10" x14ac:dyDescent="0.2">
      <c r="A600" s="47" t="s">
        <v>1471</v>
      </c>
      <c r="B600" s="48">
        <v>912</v>
      </c>
      <c r="C600" s="111">
        <v>4</v>
      </c>
      <c r="D600" s="111">
        <v>7</v>
      </c>
      <c r="E600" s="119">
        <v>620200000</v>
      </c>
      <c r="F600" s="48"/>
      <c r="G600" s="49">
        <v>0</v>
      </c>
      <c r="H600" s="49">
        <v>-3.2</v>
      </c>
      <c r="I600" s="144">
        <v>0</v>
      </c>
      <c r="J600" s="147">
        <f t="shared" si="19"/>
        <v>3.2</v>
      </c>
    </row>
    <row r="601" spans="1:10" x14ac:dyDescent="0.2">
      <c r="A601" s="47" t="s">
        <v>275</v>
      </c>
      <c r="B601" s="48">
        <v>912</v>
      </c>
      <c r="C601" s="111">
        <v>4</v>
      </c>
      <c r="D601" s="111">
        <v>7</v>
      </c>
      <c r="E601" s="119">
        <v>620251290</v>
      </c>
      <c r="F601" s="48"/>
      <c r="G601" s="49">
        <v>0</v>
      </c>
      <c r="H601" s="49">
        <v>-3.2</v>
      </c>
      <c r="I601" s="144">
        <v>0</v>
      </c>
      <c r="J601" s="147">
        <f t="shared" si="19"/>
        <v>3.2</v>
      </c>
    </row>
    <row r="602" spans="1:10" ht="38.25" x14ac:dyDescent="0.2">
      <c r="A602" s="47" t="s">
        <v>231</v>
      </c>
      <c r="B602" s="48">
        <v>912</v>
      </c>
      <c r="C602" s="111">
        <v>4</v>
      </c>
      <c r="D602" s="111">
        <v>7</v>
      </c>
      <c r="E602" s="119">
        <v>620251290</v>
      </c>
      <c r="F602" s="48">
        <v>100</v>
      </c>
      <c r="G602" s="49">
        <v>0</v>
      </c>
      <c r="H602" s="49">
        <v>-3.2</v>
      </c>
      <c r="I602" s="144">
        <v>0</v>
      </c>
      <c r="J602" s="147">
        <f t="shared" si="19"/>
        <v>3.2</v>
      </c>
    </row>
    <row r="603" spans="1:10" x14ac:dyDescent="0.2">
      <c r="A603" s="47" t="s">
        <v>395</v>
      </c>
      <c r="B603" s="48">
        <v>912</v>
      </c>
      <c r="C603" s="111">
        <v>4</v>
      </c>
      <c r="D603" s="111">
        <v>7</v>
      </c>
      <c r="E603" s="119" t="s">
        <v>1472</v>
      </c>
      <c r="F603" s="48"/>
      <c r="G603" s="49">
        <v>108525.4</v>
      </c>
      <c r="H603" s="49">
        <v>37956.9</v>
      </c>
      <c r="I603" s="144">
        <f t="shared" si="18"/>
        <v>34.975130246006927</v>
      </c>
      <c r="J603" s="147">
        <f t="shared" si="19"/>
        <v>70568.5</v>
      </c>
    </row>
    <row r="604" spans="1:10" x14ac:dyDescent="0.2">
      <c r="A604" s="47" t="s">
        <v>485</v>
      </c>
      <c r="B604" s="48">
        <v>912</v>
      </c>
      <c r="C604" s="111">
        <v>4</v>
      </c>
      <c r="D604" s="111">
        <v>7</v>
      </c>
      <c r="E604" s="119" t="s">
        <v>1473</v>
      </c>
      <c r="F604" s="48"/>
      <c r="G604" s="49">
        <v>37745.9</v>
      </c>
      <c r="H604" s="49">
        <v>27256.799999999999</v>
      </c>
      <c r="I604" s="144">
        <f t="shared" si="18"/>
        <v>72.211286523834374</v>
      </c>
      <c r="J604" s="147">
        <f t="shared" si="19"/>
        <v>10489.100000000002</v>
      </c>
    </row>
    <row r="605" spans="1:10" ht="25.5" x14ac:dyDescent="0.2">
      <c r="A605" s="47" t="s">
        <v>226</v>
      </c>
      <c r="B605" s="48">
        <v>912</v>
      </c>
      <c r="C605" s="111">
        <v>4</v>
      </c>
      <c r="D605" s="111">
        <v>7</v>
      </c>
      <c r="E605" s="119" t="s">
        <v>1473</v>
      </c>
      <c r="F605" s="48">
        <v>600</v>
      </c>
      <c r="G605" s="49">
        <v>37745.9</v>
      </c>
      <c r="H605" s="49">
        <v>27256.799999999999</v>
      </c>
      <c r="I605" s="144">
        <f t="shared" si="18"/>
        <v>72.211286523834374</v>
      </c>
      <c r="J605" s="147">
        <f t="shared" si="19"/>
        <v>10489.100000000002</v>
      </c>
    </row>
    <row r="606" spans="1:10" ht="38.25" x14ac:dyDescent="0.2">
      <c r="A606" s="47" t="s">
        <v>680</v>
      </c>
      <c r="B606" s="48">
        <v>912</v>
      </c>
      <c r="C606" s="111">
        <v>4</v>
      </c>
      <c r="D606" s="111">
        <v>7</v>
      </c>
      <c r="E606" s="119" t="s">
        <v>1474</v>
      </c>
      <c r="F606" s="48"/>
      <c r="G606" s="49">
        <v>70779.5</v>
      </c>
      <c r="H606" s="49">
        <v>10700.1</v>
      </c>
      <c r="I606" s="144">
        <f t="shared" si="18"/>
        <v>15.117512839169533</v>
      </c>
      <c r="J606" s="147">
        <f t="shared" si="19"/>
        <v>60079.4</v>
      </c>
    </row>
    <row r="607" spans="1:10" ht="25.5" x14ac:dyDescent="0.2">
      <c r="A607" s="47" t="s">
        <v>233</v>
      </c>
      <c r="B607" s="48">
        <v>912</v>
      </c>
      <c r="C607" s="111">
        <v>4</v>
      </c>
      <c r="D607" s="111">
        <v>7</v>
      </c>
      <c r="E607" s="119" t="s">
        <v>1474</v>
      </c>
      <c r="F607" s="48">
        <v>200</v>
      </c>
      <c r="G607" s="49">
        <v>70779.5</v>
      </c>
      <c r="H607" s="49">
        <v>10700.1</v>
      </c>
      <c r="I607" s="144">
        <f t="shared" si="18"/>
        <v>15.117512839169533</v>
      </c>
      <c r="J607" s="147">
        <f t="shared" si="19"/>
        <v>60079.4</v>
      </c>
    </row>
    <row r="608" spans="1:10" ht="25.5" x14ac:dyDescent="0.2">
      <c r="A608" s="47" t="s">
        <v>1017</v>
      </c>
      <c r="B608" s="48">
        <v>912</v>
      </c>
      <c r="C608" s="111">
        <v>4</v>
      </c>
      <c r="D608" s="111">
        <v>7</v>
      </c>
      <c r="E608" s="119" t="s">
        <v>1018</v>
      </c>
      <c r="F608" s="48"/>
      <c r="G608" s="49">
        <v>19500</v>
      </c>
      <c r="H608" s="49">
        <v>0</v>
      </c>
      <c r="I608" s="144">
        <f t="shared" si="18"/>
        <v>0</v>
      </c>
      <c r="J608" s="147">
        <f t="shared" si="19"/>
        <v>19500</v>
      </c>
    </row>
    <row r="609" spans="1:10" ht="38.25" x14ac:dyDescent="0.2">
      <c r="A609" s="47" t="s">
        <v>1019</v>
      </c>
      <c r="B609" s="48">
        <v>912</v>
      </c>
      <c r="C609" s="111">
        <v>4</v>
      </c>
      <c r="D609" s="111">
        <v>7</v>
      </c>
      <c r="E609" s="119" t="s">
        <v>1020</v>
      </c>
      <c r="F609" s="48"/>
      <c r="G609" s="49">
        <v>19500</v>
      </c>
      <c r="H609" s="49">
        <v>0</v>
      </c>
      <c r="I609" s="144">
        <f t="shared" si="18"/>
        <v>0</v>
      </c>
      <c r="J609" s="147">
        <f t="shared" si="19"/>
        <v>19500</v>
      </c>
    </row>
    <row r="610" spans="1:10" ht="25.5" x14ac:dyDescent="0.2">
      <c r="A610" s="47" t="s">
        <v>233</v>
      </c>
      <c r="B610" s="48">
        <v>912</v>
      </c>
      <c r="C610" s="111">
        <v>4</v>
      </c>
      <c r="D610" s="111">
        <v>7</v>
      </c>
      <c r="E610" s="119" t="s">
        <v>1020</v>
      </c>
      <c r="F610" s="48">
        <v>200</v>
      </c>
      <c r="G610" s="49">
        <v>19500</v>
      </c>
      <c r="H610" s="49">
        <v>0</v>
      </c>
      <c r="I610" s="144">
        <f t="shared" si="18"/>
        <v>0</v>
      </c>
      <c r="J610" s="147">
        <f t="shared" si="19"/>
        <v>19500</v>
      </c>
    </row>
    <row r="611" spans="1:10" ht="38.25" x14ac:dyDescent="0.2">
      <c r="A611" s="47" t="s">
        <v>945</v>
      </c>
      <c r="B611" s="48">
        <v>912</v>
      </c>
      <c r="C611" s="111">
        <v>4</v>
      </c>
      <c r="D611" s="111">
        <v>7</v>
      </c>
      <c r="E611" s="119">
        <v>650000000</v>
      </c>
      <c r="F611" s="48"/>
      <c r="G611" s="49">
        <v>503448.9</v>
      </c>
      <c r="H611" s="49">
        <v>246228.4</v>
      </c>
      <c r="I611" s="144">
        <f t="shared" si="18"/>
        <v>48.908320189000307</v>
      </c>
      <c r="J611" s="147">
        <f t="shared" si="19"/>
        <v>257220.50000000003</v>
      </c>
    </row>
    <row r="612" spans="1:10" ht="25.5" x14ac:dyDescent="0.2">
      <c r="A612" s="47" t="s">
        <v>1021</v>
      </c>
      <c r="B612" s="48">
        <v>912</v>
      </c>
      <c r="C612" s="111">
        <v>4</v>
      </c>
      <c r="D612" s="111">
        <v>7</v>
      </c>
      <c r="E612" s="119">
        <v>650200000</v>
      </c>
      <c r="F612" s="48"/>
      <c r="G612" s="49">
        <v>503448.9</v>
      </c>
      <c r="H612" s="49">
        <v>246228.4</v>
      </c>
      <c r="I612" s="144">
        <f t="shared" si="18"/>
        <v>48.908320189000307</v>
      </c>
      <c r="J612" s="147">
        <f t="shared" si="19"/>
        <v>257220.50000000003</v>
      </c>
    </row>
    <row r="613" spans="1:10" x14ac:dyDescent="0.2">
      <c r="A613" s="47" t="s">
        <v>275</v>
      </c>
      <c r="B613" s="48">
        <v>912</v>
      </c>
      <c r="C613" s="111">
        <v>4</v>
      </c>
      <c r="D613" s="111">
        <v>7</v>
      </c>
      <c r="E613" s="119">
        <v>650251290</v>
      </c>
      <c r="F613" s="48"/>
      <c r="G613" s="49">
        <v>175600.2</v>
      </c>
      <c r="H613" s="49">
        <v>77909.7</v>
      </c>
      <c r="I613" s="144">
        <f t="shared" si="18"/>
        <v>44.367660173507772</v>
      </c>
      <c r="J613" s="147">
        <f t="shared" si="19"/>
        <v>97690.500000000015</v>
      </c>
    </row>
    <row r="614" spans="1:10" ht="38.25" x14ac:dyDescent="0.2">
      <c r="A614" s="47" t="s">
        <v>231</v>
      </c>
      <c r="B614" s="48">
        <v>912</v>
      </c>
      <c r="C614" s="111">
        <v>4</v>
      </c>
      <c r="D614" s="111">
        <v>7</v>
      </c>
      <c r="E614" s="119">
        <v>650251290</v>
      </c>
      <c r="F614" s="48">
        <v>100</v>
      </c>
      <c r="G614" s="49">
        <v>169198.4</v>
      </c>
      <c r="H614" s="49">
        <v>75928.7</v>
      </c>
      <c r="I614" s="144">
        <f t="shared" si="18"/>
        <v>44.87554255832206</v>
      </c>
      <c r="J614" s="147">
        <f t="shared" si="19"/>
        <v>93269.7</v>
      </c>
    </row>
    <row r="615" spans="1:10" ht="25.5" x14ac:dyDescent="0.2">
      <c r="A615" s="47" t="s">
        <v>233</v>
      </c>
      <c r="B615" s="48">
        <v>912</v>
      </c>
      <c r="C615" s="111">
        <v>4</v>
      </c>
      <c r="D615" s="111">
        <v>7</v>
      </c>
      <c r="E615" s="119">
        <v>650251290</v>
      </c>
      <c r="F615" s="48">
        <v>200</v>
      </c>
      <c r="G615" s="49">
        <v>6401.8</v>
      </c>
      <c r="H615" s="49">
        <v>1981</v>
      </c>
      <c r="I615" s="144">
        <f t="shared" si="18"/>
        <v>30.944421881345868</v>
      </c>
      <c r="J615" s="147">
        <f t="shared" si="19"/>
        <v>4420.8</v>
      </c>
    </row>
    <row r="616" spans="1:10" ht="25.5" x14ac:dyDescent="0.2">
      <c r="A616" s="47" t="s">
        <v>276</v>
      </c>
      <c r="B616" s="48">
        <v>912</v>
      </c>
      <c r="C616" s="111">
        <v>4</v>
      </c>
      <c r="D616" s="111">
        <v>7</v>
      </c>
      <c r="E616" s="119">
        <v>650251291</v>
      </c>
      <c r="F616" s="48"/>
      <c r="G616" s="49">
        <v>50282.7</v>
      </c>
      <c r="H616" s="49">
        <v>22412.5</v>
      </c>
      <c r="I616" s="144">
        <f t="shared" si="18"/>
        <v>44.57298434650486</v>
      </c>
      <c r="J616" s="147">
        <f t="shared" si="19"/>
        <v>27870.199999999997</v>
      </c>
    </row>
    <row r="617" spans="1:10" ht="38.25" x14ac:dyDescent="0.2">
      <c r="A617" s="47" t="s">
        <v>231</v>
      </c>
      <c r="B617" s="48">
        <v>912</v>
      </c>
      <c r="C617" s="111">
        <v>4</v>
      </c>
      <c r="D617" s="111">
        <v>7</v>
      </c>
      <c r="E617" s="119">
        <v>650251291</v>
      </c>
      <c r="F617" s="48">
        <v>100</v>
      </c>
      <c r="G617" s="49">
        <v>43472.7</v>
      </c>
      <c r="H617" s="49">
        <v>21134</v>
      </c>
      <c r="I617" s="144">
        <f t="shared" si="18"/>
        <v>48.614417784034579</v>
      </c>
      <c r="J617" s="147">
        <f t="shared" si="19"/>
        <v>22338.699999999997</v>
      </c>
    </row>
    <row r="618" spans="1:10" ht="25.5" x14ac:dyDescent="0.2">
      <c r="A618" s="47" t="s">
        <v>233</v>
      </c>
      <c r="B618" s="48">
        <v>912</v>
      </c>
      <c r="C618" s="111">
        <v>4</v>
      </c>
      <c r="D618" s="111">
        <v>7</v>
      </c>
      <c r="E618" s="119">
        <v>650251291</v>
      </c>
      <c r="F618" s="48">
        <v>200</v>
      </c>
      <c r="G618" s="49">
        <v>6810</v>
      </c>
      <c r="H618" s="49">
        <v>1278.5</v>
      </c>
      <c r="I618" s="144">
        <f t="shared" si="18"/>
        <v>18.773861967694565</v>
      </c>
      <c r="J618" s="147">
        <f t="shared" si="19"/>
        <v>5531.5</v>
      </c>
    </row>
    <row r="619" spans="1:10" x14ac:dyDescent="0.2">
      <c r="A619" s="47" t="s">
        <v>679</v>
      </c>
      <c r="B619" s="48">
        <v>912</v>
      </c>
      <c r="C619" s="111">
        <v>4</v>
      </c>
      <c r="D619" s="111">
        <v>7</v>
      </c>
      <c r="E619" s="119">
        <v>650253450</v>
      </c>
      <c r="F619" s="48"/>
      <c r="G619" s="49">
        <v>277566</v>
      </c>
      <c r="H619" s="49">
        <v>145906.20000000001</v>
      </c>
      <c r="I619" s="144">
        <f t="shared" si="18"/>
        <v>52.566308553641306</v>
      </c>
      <c r="J619" s="147">
        <f t="shared" si="19"/>
        <v>131659.79999999999</v>
      </c>
    </row>
    <row r="620" spans="1:10" ht="25.5" x14ac:dyDescent="0.2">
      <c r="A620" s="47" t="s">
        <v>226</v>
      </c>
      <c r="B620" s="48">
        <v>912</v>
      </c>
      <c r="C620" s="111">
        <v>4</v>
      </c>
      <c r="D620" s="111">
        <v>7</v>
      </c>
      <c r="E620" s="119">
        <v>650253450</v>
      </c>
      <c r="F620" s="48">
        <v>600</v>
      </c>
      <c r="G620" s="49">
        <v>277566</v>
      </c>
      <c r="H620" s="49">
        <v>145906.20000000001</v>
      </c>
      <c r="I620" s="144">
        <f t="shared" si="18"/>
        <v>52.566308553641306</v>
      </c>
      <c r="J620" s="147">
        <f t="shared" si="19"/>
        <v>131659.79999999999</v>
      </c>
    </row>
    <row r="621" spans="1:10" x14ac:dyDescent="0.2">
      <c r="A621" s="47" t="s">
        <v>277</v>
      </c>
      <c r="B621" s="48">
        <v>912</v>
      </c>
      <c r="C621" s="111">
        <v>4</v>
      </c>
      <c r="D621" s="111">
        <v>7</v>
      </c>
      <c r="E621" s="119">
        <v>8500000000</v>
      </c>
      <c r="F621" s="48"/>
      <c r="G621" s="49">
        <v>5153.6000000000004</v>
      </c>
      <c r="H621" s="49">
        <v>2599</v>
      </c>
      <c r="I621" s="144">
        <f t="shared" si="18"/>
        <v>50.430766842595467</v>
      </c>
      <c r="J621" s="147">
        <f t="shared" si="19"/>
        <v>2554.6000000000004</v>
      </c>
    </row>
    <row r="622" spans="1:10" x14ac:dyDescent="0.2">
      <c r="A622" s="47" t="s">
        <v>278</v>
      </c>
      <c r="B622" s="48">
        <v>912</v>
      </c>
      <c r="C622" s="111">
        <v>4</v>
      </c>
      <c r="D622" s="111">
        <v>7</v>
      </c>
      <c r="E622" s="119">
        <v>8500095000</v>
      </c>
      <c r="F622" s="48"/>
      <c r="G622" s="49">
        <v>5153.6000000000004</v>
      </c>
      <c r="H622" s="49">
        <v>2599</v>
      </c>
      <c r="I622" s="144">
        <f t="shared" si="18"/>
        <v>50.430766842595467</v>
      </c>
      <c r="J622" s="147">
        <f t="shared" si="19"/>
        <v>2554.6000000000004</v>
      </c>
    </row>
    <row r="623" spans="1:10" ht="25.5" x14ac:dyDescent="0.2">
      <c r="A623" s="47" t="s">
        <v>233</v>
      </c>
      <c r="B623" s="48">
        <v>912</v>
      </c>
      <c r="C623" s="111">
        <v>4</v>
      </c>
      <c r="D623" s="111">
        <v>7</v>
      </c>
      <c r="E623" s="119">
        <v>8500095000</v>
      </c>
      <c r="F623" s="48">
        <v>200</v>
      </c>
      <c r="G623" s="49">
        <v>411</v>
      </c>
      <c r="H623" s="49">
        <v>153.1</v>
      </c>
      <c r="I623" s="144">
        <f t="shared" si="18"/>
        <v>37.250608272506078</v>
      </c>
      <c r="J623" s="147">
        <f t="shared" si="19"/>
        <v>257.89999999999998</v>
      </c>
    </row>
    <row r="624" spans="1:10" ht="25.5" x14ac:dyDescent="0.2">
      <c r="A624" s="47" t="s">
        <v>226</v>
      </c>
      <c r="B624" s="48">
        <v>912</v>
      </c>
      <c r="C624" s="111">
        <v>4</v>
      </c>
      <c r="D624" s="111">
        <v>7</v>
      </c>
      <c r="E624" s="119">
        <v>8500095000</v>
      </c>
      <c r="F624" s="48">
        <v>600</v>
      </c>
      <c r="G624" s="49">
        <v>3848</v>
      </c>
      <c r="H624" s="49">
        <v>2289.3000000000002</v>
      </c>
      <c r="I624" s="144">
        <f t="shared" si="18"/>
        <v>59.493243243243242</v>
      </c>
      <c r="J624" s="147">
        <f t="shared" si="19"/>
        <v>1558.6999999999998</v>
      </c>
    </row>
    <row r="625" spans="1:10" x14ac:dyDescent="0.2">
      <c r="A625" s="47" t="s">
        <v>227</v>
      </c>
      <c r="B625" s="48">
        <v>912</v>
      </c>
      <c r="C625" s="111">
        <v>4</v>
      </c>
      <c r="D625" s="111">
        <v>7</v>
      </c>
      <c r="E625" s="119">
        <v>8500095000</v>
      </c>
      <c r="F625" s="48">
        <v>800</v>
      </c>
      <c r="G625" s="49">
        <v>894.6</v>
      </c>
      <c r="H625" s="49">
        <v>156.6</v>
      </c>
      <c r="I625" s="144">
        <f t="shared" si="18"/>
        <v>17.505030181086518</v>
      </c>
      <c r="J625" s="147">
        <f t="shared" si="19"/>
        <v>738</v>
      </c>
    </row>
    <row r="626" spans="1:10" x14ac:dyDescent="0.2">
      <c r="A626" s="47" t="s">
        <v>147</v>
      </c>
      <c r="B626" s="48">
        <v>912</v>
      </c>
      <c r="C626" s="111">
        <v>4</v>
      </c>
      <c r="D626" s="111">
        <v>10</v>
      </c>
      <c r="E626" s="119"/>
      <c r="F626" s="48"/>
      <c r="G626" s="49">
        <v>268.39999999999998</v>
      </c>
      <c r="H626" s="49">
        <v>0</v>
      </c>
      <c r="I626" s="144">
        <f t="shared" si="18"/>
        <v>0</v>
      </c>
      <c r="J626" s="147">
        <f t="shared" si="19"/>
        <v>268.39999999999998</v>
      </c>
    </row>
    <row r="627" spans="1:10" ht="25.5" x14ac:dyDescent="0.2">
      <c r="A627" s="47" t="s">
        <v>949</v>
      </c>
      <c r="B627" s="48">
        <v>912</v>
      </c>
      <c r="C627" s="111">
        <v>4</v>
      </c>
      <c r="D627" s="111">
        <v>10</v>
      </c>
      <c r="E627" s="119">
        <v>1200000000</v>
      </c>
      <c r="F627" s="48"/>
      <c r="G627" s="49">
        <v>268.39999999999998</v>
      </c>
      <c r="H627" s="49">
        <v>0</v>
      </c>
      <c r="I627" s="144">
        <f t="shared" si="18"/>
        <v>0</v>
      </c>
      <c r="J627" s="147">
        <f t="shared" si="19"/>
        <v>268.39999999999998</v>
      </c>
    </row>
    <row r="628" spans="1:10" ht="25.5" x14ac:dyDescent="0.2">
      <c r="A628" s="47" t="s">
        <v>950</v>
      </c>
      <c r="B628" s="48">
        <v>912</v>
      </c>
      <c r="C628" s="111">
        <v>4</v>
      </c>
      <c r="D628" s="111">
        <v>10</v>
      </c>
      <c r="E628" s="119">
        <v>1240000000</v>
      </c>
      <c r="F628" s="48"/>
      <c r="G628" s="49">
        <v>268.39999999999998</v>
      </c>
      <c r="H628" s="49">
        <v>0</v>
      </c>
      <c r="I628" s="144">
        <f t="shared" si="18"/>
        <v>0</v>
      </c>
      <c r="J628" s="147">
        <f t="shared" si="19"/>
        <v>268.39999999999998</v>
      </c>
    </row>
    <row r="629" spans="1:10" x14ac:dyDescent="0.2">
      <c r="A629" s="47" t="s">
        <v>951</v>
      </c>
      <c r="B629" s="48">
        <v>912</v>
      </c>
      <c r="C629" s="111">
        <v>4</v>
      </c>
      <c r="D629" s="111">
        <v>10</v>
      </c>
      <c r="E629" s="119">
        <v>1240100000</v>
      </c>
      <c r="F629" s="48"/>
      <c r="G629" s="49">
        <v>268.39999999999998</v>
      </c>
      <c r="H629" s="49">
        <v>0</v>
      </c>
      <c r="I629" s="144">
        <f t="shared" si="18"/>
        <v>0</v>
      </c>
      <c r="J629" s="147">
        <f t="shared" si="19"/>
        <v>268.39999999999998</v>
      </c>
    </row>
    <row r="630" spans="1:10" ht="25.5" x14ac:dyDescent="0.2">
      <c r="A630" s="47" t="s">
        <v>467</v>
      </c>
      <c r="B630" s="48">
        <v>912</v>
      </c>
      <c r="C630" s="111">
        <v>4</v>
      </c>
      <c r="D630" s="111">
        <v>10</v>
      </c>
      <c r="E630" s="119">
        <v>1240100071</v>
      </c>
      <c r="F630" s="48"/>
      <c r="G630" s="49">
        <v>268.39999999999998</v>
      </c>
      <c r="H630" s="49">
        <v>0</v>
      </c>
      <c r="I630" s="144">
        <f t="shared" si="18"/>
        <v>0</v>
      </c>
      <c r="J630" s="147">
        <f t="shared" si="19"/>
        <v>268.39999999999998</v>
      </c>
    </row>
    <row r="631" spans="1:10" ht="25.5" x14ac:dyDescent="0.2">
      <c r="A631" s="47" t="s">
        <v>233</v>
      </c>
      <c r="B631" s="48">
        <v>912</v>
      </c>
      <c r="C631" s="111">
        <v>4</v>
      </c>
      <c r="D631" s="111">
        <v>10</v>
      </c>
      <c r="E631" s="119">
        <v>1240100071</v>
      </c>
      <c r="F631" s="48">
        <v>200</v>
      </c>
      <c r="G631" s="49">
        <v>268.39999999999998</v>
      </c>
      <c r="H631" s="49">
        <v>0</v>
      </c>
      <c r="I631" s="144">
        <f t="shared" si="18"/>
        <v>0</v>
      </c>
      <c r="J631" s="147">
        <f t="shared" si="19"/>
        <v>268.39999999999998</v>
      </c>
    </row>
    <row r="632" spans="1:10" x14ac:dyDescent="0.2">
      <c r="A632" s="47" t="s">
        <v>168</v>
      </c>
      <c r="B632" s="48">
        <v>912</v>
      </c>
      <c r="C632" s="111">
        <v>6</v>
      </c>
      <c r="D632" s="111"/>
      <c r="E632" s="119"/>
      <c r="F632" s="48"/>
      <c r="G632" s="49">
        <v>75836.399999999994</v>
      </c>
      <c r="H632" s="49">
        <v>20279</v>
      </c>
      <c r="I632" s="144">
        <f t="shared" si="18"/>
        <v>26.740457089207826</v>
      </c>
      <c r="J632" s="147">
        <f t="shared" si="19"/>
        <v>55557.399999999994</v>
      </c>
    </row>
    <row r="633" spans="1:10" x14ac:dyDescent="0.2">
      <c r="A633" s="47" t="s">
        <v>94</v>
      </c>
      <c r="B633" s="48">
        <v>912</v>
      </c>
      <c r="C633" s="111">
        <v>6</v>
      </c>
      <c r="D633" s="111">
        <v>3</v>
      </c>
      <c r="E633" s="119"/>
      <c r="F633" s="48"/>
      <c r="G633" s="49">
        <v>75836.399999999994</v>
      </c>
      <c r="H633" s="49">
        <v>20279</v>
      </c>
      <c r="I633" s="144">
        <f t="shared" si="18"/>
        <v>26.740457089207826</v>
      </c>
      <c r="J633" s="147">
        <f t="shared" si="19"/>
        <v>55557.399999999994</v>
      </c>
    </row>
    <row r="634" spans="1:10" ht="25.5" x14ac:dyDescent="0.2">
      <c r="A634" s="47" t="s">
        <v>944</v>
      </c>
      <c r="B634" s="48">
        <v>912</v>
      </c>
      <c r="C634" s="111">
        <v>6</v>
      </c>
      <c r="D634" s="111">
        <v>3</v>
      </c>
      <c r="E634" s="119">
        <v>600000000</v>
      </c>
      <c r="F634" s="48"/>
      <c r="G634" s="49">
        <v>57953</v>
      </c>
      <c r="H634" s="49">
        <v>10201.4</v>
      </c>
      <c r="I634" s="144">
        <f t="shared" si="18"/>
        <v>17.602885096543748</v>
      </c>
      <c r="J634" s="147">
        <f t="shared" si="19"/>
        <v>47751.6</v>
      </c>
    </row>
    <row r="635" spans="1:10" x14ac:dyDescent="0.2">
      <c r="A635" s="47" t="s">
        <v>1475</v>
      </c>
      <c r="B635" s="48">
        <v>912</v>
      </c>
      <c r="C635" s="111">
        <v>6</v>
      </c>
      <c r="D635" s="111">
        <v>3</v>
      </c>
      <c r="E635" s="119">
        <v>640000000</v>
      </c>
      <c r="F635" s="48"/>
      <c r="G635" s="49">
        <v>20000</v>
      </c>
      <c r="H635" s="49">
        <v>10199.200000000001</v>
      </c>
      <c r="I635" s="144">
        <f t="shared" si="18"/>
        <v>50.996000000000009</v>
      </c>
      <c r="J635" s="147">
        <f t="shared" si="19"/>
        <v>9800.7999999999993</v>
      </c>
    </row>
    <row r="636" spans="1:10" x14ac:dyDescent="0.2">
      <c r="A636" s="47" t="s">
        <v>1476</v>
      </c>
      <c r="B636" s="48">
        <v>912</v>
      </c>
      <c r="C636" s="111">
        <v>6</v>
      </c>
      <c r="D636" s="111">
        <v>3</v>
      </c>
      <c r="E636" s="119">
        <v>640100000</v>
      </c>
      <c r="F636" s="48"/>
      <c r="G636" s="49">
        <v>20000</v>
      </c>
      <c r="H636" s="49">
        <v>10199.200000000001</v>
      </c>
      <c r="I636" s="144">
        <f t="shared" si="18"/>
        <v>50.996000000000009</v>
      </c>
      <c r="J636" s="147">
        <f t="shared" si="19"/>
        <v>9800.7999999999993</v>
      </c>
    </row>
    <row r="637" spans="1:10" ht="25.5" x14ac:dyDescent="0.2">
      <c r="A637" s="47" t="s">
        <v>1029</v>
      </c>
      <c r="B637" s="48">
        <v>912</v>
      </c>
      <c r="C637" s="111">
        <v>6</v>
      </c>
      <c r="D637" s="111">
        <v>3</v>
      </c>
      <c r="E637" s="119">
        <v>640102350</v>
      </c>
      <c r="F637" s="48"/>
      <c r="G637" s="49">
        <v>20000</v>
      </c>
      <c r="H637" s="49">
        <v>10199.200000000001</v>
      </c>
      <c r="I637" s="144">
        <f t="shared" si="18"/>
        <v>50.996000000000009</v>
      </c>
      <c r="J637" s="147">
        <f t="shared" si="19"/>
        <v>9800.7999999999993</v>
      </c>
    </row>
    <row r="638" spans="1:10" x14ac:dyDescent="0.2">
      <c r="A638" s="47" t="s">
        <v>227</v>
      </c>
      <c r="B638" s="48">
        <v>912</v>
      </c>
      <c r="C638" s="111">
        <v>6</v>
      </c>
      <c r="D638" s="111">
        <v>3</v>
      </c>
      <c r="E638" s="119">
        <v>640102350</v>
      </c>
      <c r="F638" s="48">
        <v>800</v>
      </c>
      <c r="G638" s="49">
        <v>20000</v>
      </c>
      <c r="H638" s="49">
        <v>10199.200000000001</v>
      </c>
      <c r="I638" s="144">
        <f t="shared" si="18"/>
        <v>50.996000000000009</v>
      </c>
      <c r="J638" s="147">
        <f t="shared" si="19"/>
        <v>9800.7999999999993</v>
      </c>
    </row>
    <row r="639" spans="1:10" ht="38.25" x14ac:dyDescent="0.2">
      <c r="A639" s="47" t="s">
        <v>945</v>
      </c>
      <c r="B639" s="48">
        <v>912</v>
      </c>
      <c r="C639" s="111">
        <v>6</v>
      </c>
      <c r="D639" s="111">
        <v>3</v>
      </c>
      <c r="E639" s="119">
        <v>650000000</v>
      </c>
      <c r="F639" s="48"/>
      <c r="G639" s="49">
        <v>37953</v>
      </c>
      <c r="H639" s="49">
        <v>2.2000000000000002</v>
      </c>
      <c r="I639" s="144">
        <f t="shared" si="18"/>
        <v>5.7966432166100179E-3</v>
      </c>
      <c r="J639" s="147">
        <f t="shared" si="19"/>
        <v>37950.800000000003</v>
      </c>
    </row>
    <row r="640" spans="1:10" ht="25.5" x14ac:dyDescent="0.2">
      <c r="A640" s="47" t="s">
        <v>1022</v>
      </c>
      <c r="B640" s="48">
        <v>912</v>
      </c>
      <c r="C640" s="111">
        <v>6</v>
      </c>
      <c r="D640" s="111">
        <v>3</v>
      </c>
      <c r="E640" s="119">
        <v>650400000</v>
      </c>
      <c r="F640" s="48"/>
      <c r="G640" s="49">
        <v>37953</v>
      </c>
      <c r="H640" s="49">
        <v>2.2000000000000002</v>
      </c>
      <c r="I640" s="144">
        <f t="shared" si="18"/>
        <v>5.7966432166100179E-3</v>
      </c>
      <c r="J640" s="147">
        <f t="shared" si="19"/>
        <v>37950.800000000003</v>
      </c>
    </row>
    <row r="641" spans="1:10" x14ac:dyDescent="0.2">
      <c r="A641" s="47" t="s">
        <v>1023</v>
      </c>
      <c r="B641" s="48">
        <v>912</v>
      </c>
      <c r="C641" s="111">
        <v>6</v>
      </c>
      <c r="D641" s="111">
        <v>3</v>
      </c>
      <c r="E641" s="119" t="s">
        <v>1024</v>
      </c>
      <c r="F641" s="48"/>
      <c r="G641" s="49">
        <v>10350</v>
      </c>
      <c r="H641" s="49">
        <v>0</v>
      </c>
      <c r="I641" s="144">
        <f t="shared" si="18"/>
        <v>0</v>
      </c>
      <c r="J641" s="147">
        <f t="shared" si="19"/>
        <v>10350</v>
      </c>
    </row>
    <row r="642" spans="1:10" ht="25.5" x14ac:dyDescent="0.2">
      <c r="A642" s="47" t="s">
        <v>233</v>
      </c>
      <c r="B642" s="48">
        <v>912</v>
      </c>
      <c r="C642" s="111">
        <v>6</v>
      </c>
      <c r="D642" s="111">
        <v>3</v>
      </c>
      <c r="E642" s="119" t="s">
        <v>1024</v>
      </c>
      <c r="F642" s="48">
        <v>200</v>
      </c>
      <c r="G642" s="49">
        <v>10350</v>
      </c>
      <c r="H642" s="49">
        <v>0</v>
      </c>
      <c r="I642" s="144">
        <f t="shared" si="18"/>
        <v>0</v>
      </c>
      <c r="J642" s="147">
        <f t="shared" si="19"/>
        <v>10350</v>
      </c>
    </row>
    <row r="643" spans="1:10" x14ac:dyDescent="0.2">
      <c r="A643" s="47" t="s">
        <v>1025</v>
      </c>
      <c r="B643" s="48">
        <v>912</v>
      </c>
      <c r="C643" s="111">
        <v>6</v>
      </c>
      <c r="D643" s="111">
        <v>3</v>
      </c>
      <c r="E643" s="119" t="s">
        <v>1026</v>
      </c>
      <c r="F643" s="48"/>
      <c r="G643" s="49">
        <v>1653</v>
      </c>
      <c r="H643" s="49">
        <v>2.2000000000000002</v>
      </c>
      <c r="I643" s="144">
        <f t="shared" si="18"/>
        <v>0.13309134906231096</v>
      </c>
      <c r="J643" s="147">
        <f t="shared" si="19"/>
        <v>1650.8</v>
      </c>
    </row>
    <row r="644" spans="1:10" ht="25.5" x14ac:dyDescent="0.2">
      <c r="A644" s="47" t="s">
        <v>233</v>
      </c>
      <c r="B644" s="48">
        <v>912</v>
      </c>
      <c r="C644" s="111">
        <v>6</v>
      </c>
      <c r="D644" s="111">
        <v>3</v>
      </c>
      <c r="E644" s="119" t="s">
        <v>1026</v>
      </c>
      <c r="F644" s="48">
        <v>200</v>
      </c>
      <c r="G644" s="49">
        <v>1653</v>
      </c>
      <c r="H644" s="49">
        <v>2.2000000000000002</v>
      </c>
      <c r="I644" s="144">
        <f t="shared" si="18"/>
        <v>0.13309134906231096</v>
      </c>
      <c r="J644" s="147">
        <f t="shared" si="19"/>
        <v>1650.8</v>
      </c>
    </row>
    <row r="645" spans="1:10" ht="25.5" x14ac:dyDescent="0.2">
      <c r="A645" s="47" t="s">
        <v>1027</v>
      </c>
      <c r="B645" s="48">
        <v>912</v>
      </c>
      <c r="C645" s="111">
        <v>6</v>
      </c>
      <c r="D645" s="111">
        <v>3</v>
      </c>
      <c r="E645" s="119" t="s">
        <v>1028</v>
      </c>
      <c r="F645" s="48"/>
      <c r="G645" s="49">
        <v>25950</v>
      </c>
      <c r="H645" s="49">
        <v>0</v>
      </c>
      <c r="I645" s="144">
        <f t="shared" si="18"/>
        <v>0</v>
      </c>
      <c r="J645" s="147">
        <f t="shared" si="19"/>
        <v>25950</v>
      </c>
    </row>
    <row r="646" spans="1:10" x14ac:dyDescent="0.2">
      <c r="A646" s="47" t="s">
        <v>250</v>
      </c>
      <c r="B646" s="48">
        <v>912</v>
      </c>
      <c r="C646" s="111">
        <v>6</v>
      </c>
      <c r="D646" s="111">
        <v>3</v>
      </c>
      <c r="E646" s="119" t="s">
        <v>1028</v>
      </c>
      <c r="F646" s="48">
        <v>500</v>
      </c>
      <c r="G646" s="49">
        <v>25950</v>
      </c>
      <c r="H646" s="49">
        <v>0</v>
      </c>
      <c r="I646" s="144">
        <f t="shared" si="18"/>
        <v>0</v>
      </c>
      <c r="J646" s="147">
        <f t="shared" si="19"/>
        <v>25950</v>
      </c>
    </row>
    <row r="647" spans="1:10" ht="25.5" x14ac:dyDescent="0.2">
      <c r="A647" s="47" t="s">
        <v>280</v>
      </c>
      <c r="B647" s="48">
        <v>912</v>
      </c>
      <c r="C647" s="111">
        <v>6</v>
      </c>
      <c r="D647" s="111">
        <v>3</v>
      </c>
      <c r="E647" s="119">
        <v>7600000000</v>
      </c>
      <c r="F647" s="48"/>
      <c r="G647" s="49">
        <v>17883.400000000001</v>
      </c>
      <c r="H647" s="49">
        <v>10077.6</v>
      </c>
      <c r="I647" s="144">
        <f t="shared" si="18"/>
        <v>56.351700459644135</v>
      </c>
      <c r="J647" s="147">
        <f t="shared" si="19"/>
        <v>7805.8000000000011</v>
      </c>
    </row>
    <row r="648" spans="1:10" ht="51" x14ac:dyDescent="0.2">
      <c r="A648" s="47" t="s">
        <v>281</v>
      </c>
      <c r="B648" s="48">
        <v>912</v>
      </c>
      <c r="C648" s="111">
        <v>6</v>
      </c>
      <c r="D648" s="111">
        <v>3</v>
      </c>
      <c r="E648" s="119">
        <v>7600040595</v>
      </c>
      <c r="F648" s="48"/>
      <c r="G648" s="49">
        <v>17883.400000000001</v>
      </c>
      <c r="H648" s="49">
        <v>10077.6</v>
      </c>
      <c r="I648" s="144">
        <f t="shared" si="18"/>
        <v>56.351700459644135</v>
      </c>
      <c r="J648" s="147">
        <f t="shared" si="19"/>
        <v>7805.8000000000011</v>
      </c>
    </row>
    <row r="649" spans="1:10" ht="25.5" x14ac:dyDescent="0.2">
      <c r="A649" s="47" t="s">
        <v>226</v>
      </c>
      <c r="B649" s="48">
        <v>912</v>
      </c>
      <c r="C649" s="111">
        <v>6</v>
      </c>
      <c r="D649" s="111">
        <v>3</v>
      </c>
      <c r="E649" s="119">
        <v>7600040595</v>
      </c>
      <c r="F649" s="48">
        <v>600</v>
      </c>
      <c r="G649" s="49">
        <v>17883.400000000001</v>
      </c>
      <c r="H649" s="49">
        <v>10077.6</v>
      </c>
      <c r="I649" s="144">
        <f t="shared" si="18"/>
        <v>56.351700459644135</v>
      </c>
      <c r="J649" s="147">
        <f t="shared" si="19"/>
        <v>7805.8000000000011</v>
      </c>
    </row>
    <row r="650" spans="1:10" x14ac:dyDescent="0.2">
      <c r="A650" s="47" t="s">
        <v>163</v>
      </c>
      <c r="B650" s="48">
        <v>912</v>
      </c>
      <c r="C650" s="111">
        <v>10</v>
      </c>
      <c r="D650" s="111"/>
      <c r="E650" s="119"/>
      <c r="F650" s="48"/>
      <c r="G650" s="49">
        <v>1800</v>
      </c>
      <c r="H650" s="49">
        <v>900</v>
      </c>
      <c r="I650" s="144">
        <f t="shared" ref="I650:I713" si="20">H650/G650*100</f>
        <v>50</v>
      </c>
      <c r="J650" s="147">
        <f t="shared" ref="J650:J713" si="21">G650-H650</f>
        <v>900</v>
      </c>
    </row>
    <row r="651" spans="1:10" x14ac:dyDescent="0.2">
      <c r="A651" s="47" t="s">
        <v>82</v>
      </c>
      <c r="B651" s="48">
        <v>912</v>
      </c>
      <c r="C651" s="111">
        <v>10</v>
      </c>
      <c r="D651" s="111">
        <v>4</v>
      </c>
      <c r="E651" s="119"/>
      <c r="F651" s="48"/>
      <c r="G651" s="49">
        <v>1800</v>
      </c>
      <c r="H651" s="49">
        <v>900</v>
      </c>
      <c r="I651" s="144">
        <f t="shared" si="20"/>
        <v>50</v>
      </c>
      <c r="J651" s="147">
        <f t="shared" si="21"/>
        <v>900</v>
      </c>
    </row>
    <row r="652" spans="1:10" x14ac:dyDescent="0.2">
      <c r="A652" s="47" t="s">
        <v>277</v>
      </c>
      <c r="B652" s="48">
        <v>912</v>
      </c>
      <c r="C652" s="111">
        <v>10</v>
      </c>
      <c r="D652" s="111">
        <v>4</v>
      </c>
      <c r="E652" s="119">
        <v>8500000000</v>
      </c>
      <c r="F652" s="48"/>
      <c r="G652" s="49">
        <v>1800</v>
      </c>
      <c r="H652" s="49">
        <v>900</v>
      </c>
      <c r="I652" s="144">
        <f t="shared" si="20"/>
        <v>50</v>
      </c>
      <c r="J652" s="147">
        <f t="shared" si="21"/>
        <v>900</v>
      </c>
    </row>
    <row r="653" spans="1:10" ht="63.75" x14ac:dyDescent="0.2">
      <c r="A653" s="47" t="s">
        <v>1030</v>
      </c>
      <c r="B653" s="48">
        <v>912</v>
      </c>
      <c r="C653" s="111">
        <v>10</v>
      </c>
      <c r="D653" s="111">
        <v>4</v>
      </c>
      <c r="E653" s="119">
        <v>8500085010</v>
      </c>
      <c r="F653" s="48"/>
      <c r="G653" s="49">
        <v>1800</v>
      </c>
      <c r="H653" s="49">
        <v>900</v>
      </c>
      <c r="I653" s="144">
        <f t="shared" si="20"/>
        <v>50</v>
      </c>
      <c r="J653" s="147">
        <f t="shared" si="21"/>
        <v>900</v>
      </c>
    </row>
    <row r="654" spans="1:10" x14ac:dyDescent="0.2">
      <c r="A654" s="47" t="s">
        <v>228</v>
      </c>
      <c r="B654" s="48">
        <v>912</v>
      </c>
      <c r="C654" s="111">
        <v>10</v>
      </c>
      <c r="D654" s="111">
        <v>4</v>
      </c>
      <c r="E654" s="119">
        <v>8500085010</v>
      </c>
      <c r="F654" s="48">
        <v>300</v>
      </c>
      <c r="G654" s="49">
        <v>1800</v>
      </c>
      <c r="H654" s="49">
        <v>900</v>
      </c>
      <c r="I654" s="144">
        <f t="shared" si="20"/>
        <v>50</v>
      </c>
      <c r="J654" s="147">
        <f t="shared" si="21"/>
        <v>900</v>
      </c>
    </row>
    <row r="655" spans="1:10" s="22" customFormat="1" x14ac:dyDescent="0.2">
      <c r="A655" s="77" t="s">
        <v>285</v>
      </c>
      <c r="B655" s="78">
        <v>913</v>
      </c>
      <c r="C655" s="110"/>
      <c r="D655" s="110"/>
      <c r="E655" s="118"/>
      <c r="F655" s="78"/>
      <c r="G655" s="76">
        <v>45063.6</v>
      </c>
      <c r="H655" s="76">
        <v>20341.3</v>
      </c>
      <c r="I655" s="138">
        <f t="shared" si="20"/>
        <v>45.139092305097684</v>
      </c>
      <c r="J655" s="147">
        <f t="shared" si="21"/>
        <v>24722.3</v>
      </c>
    </row>
    <row r="656" spans="1:10" x14ac:dyDescent="0.2">
      <c r="A656" s="47" t="s">
        <v>158</v>
      </c>
      <c r="B656" s="48">
        <v>913</v>
      </c>
      <c r="C656" s="111">
        <v>4</v>
      </c>
      <c r="D656" s="111"/>
      <c r="E656" s="119"/>
      <c r="F656" s="48"/>
      <c r="G656" s="49">
        <v>277</v>
      </c>
      <c r="H656" s="49">
        <v>66.400000000000006</v>
      </c>
      <c r="I656" s="144">
        <f t="shared" si="20"/>
        <v>23.97111913357401</v>
      </c>
      <c r="J656" s="147">
        <f t="shared" si="21"/>
        <v>210.6</v>
      </c>
    </row>
    <row r="657" spans="1:13" x14ac:dyDescent="0.2">
      <c r="A657" s="47" t="s">
        <v>147</v>
      </c>
      <c r="B657" s="48">
        <v>913</v>
      </c>
      <c r="C657" s="111">
        <v>4</v>
      </c>
      <c r="D657" s="111">
        <v>10</v>
      </c>
      <c r="E657" s="119"/>
      <c r="F657" s="48"/>
      <c r="G657" s="49">
        <v>277</v>
      </c>
      <c r="H657" s="49">
        <v>66.400000000000006</v>
      </c>
      <c r="I657" s="144">
        <f t="shared" si="20"/>
        <v>23.97111913357401</v>
      </c>
      <c r="J657" s="147">
        <f t="shared" si="21"/>
        <v>210.6</v>
      </c>
    </row>
    <row r="658" spans="1:13" ht="25.5" x14ac:dyDescent="0.2">
      <c r="A658" s="47" t="s">
        <v>949</v>
      </c>
      <c r="B658" s="48">
        <v>913</v>
      </c>
      <c r="C658" s="111">
        <v>4</v>
      </c>
      <c r="D658" s="111">
        <v>10</v>
      </c>
      <c r="E658" s="119">
        <v>1200000000</v>
      </c>
      <c r="F658" s="48"/>
      <c r="G658" s="49">
        <v>277</v>
      </c>
      <c r="H658" s="49">
        <v>66.400000000000006</v>
      </c>
      <c r="I658" s="144">
        <f t="shared" si="20"/>
        <v>23.97111913357401</v>
      </c>
      <c r="J658" s="147">
        <f t="shared" si="21"/>
        <v>210.6</v>
      </c>
    </row>
    <row r="659" spans="1:13" ht="25.5" x14ac:dyDescent="0.2">
      <c r="A659" s="47" t="s">
        <v>950</v>
      </c>
      <c r="B659" s="48">
        <v>913</v>
      </c>
      <c r="C659" s="111">
        <v>4</v>
      </c>
      <c r="D659" s="111">
        <v>10</v>
      </c>
      <c r="E659" s="119">
        <v>1240000000</v>
      </c>
      <c r="F659" s="48"/>
      <c r="G659" s="49">
        <v>277</v>
      </c>
      <c r="H659" s="49">
        <v>66.400000000000006</v>
      </c>
      <c r="I659" s="144">
        <f t="shared" si="20"/>
        <v>23.97111913357401</v>
      </c>
      <c r="J659" s="147">
        <f t="shared" si="21"/>
        <v>210.6</v>
      </c>
    </row>
    <row r="660" spans="1:13" x14ac:dyDescent="0.2">
      <c r="A660" s="47" t="s">
        <v>951</v>
      </c>
      <c r="B660" s="48">
        <v>913</v>
      </c>
      <c r="C660" s="111">
        <v>4</v>
      </c>
      <c r="D660" s="111">
        <v>10</v>
      </c>
      <c r="E660" s="119">
        <v>1240100000</v>
      </c>
      <c r="F660" s="48"/>
      <c r="G660" s="49">
        <v>277</v>
      </c>
      <c r="H660" s="49">
        <v>66.400000000000006</v>
      </c>
      <c r="I660" s="144">
        <f t="shared" si="20"/>
        <v>23.97111913357401</v>
      </c>
      <c r="J660" s="147">
        <f t="shared" si="21"/>
        <v>210.6</v>
      </c>
    </row>
    <row r="661" spans="1:13" ht="25.5" x14ac:dyDescent="0.2">
      <c r="A661" s="47" t="s">
        <v>467</v>
      </c>
      <c r="B661" s="48">
        <v>913</v>
      </c>
      <c r="C661" s="111">
        <v>4</v>
      </c>
      <c r="D661" s="111">
        <v>10</v>
      </c>
      <c r="E661" s="119">
        <v>1240100071</v>
      </c>
      <c r="F661" s="48"/>
      <c r="G661" s="49">
        <v>277</v>
      </c>
      <c r="H661" s="49">
        <v>66.400000000000006</v>
      </c>
      <c r="I661" s="144">
        <f t="shared" si="20"/>
        <v>23.97111913357401</v>
      </c>
      <c r="J661" s="147">
        <f t="shared" si="21"/>
        <v>210.6</v>
      </c>
    </row>
    <row r="662" spans="1:13" ht="25.5" x14ac:dyDescent="0.2">
      <c r="A662" s="47" t="s">
        <v>233</v>
      </c>
      <c r="B662" s="48">
        <v>913</v>
      </c>
      <c r="C662" s="111">
        <v>4</v>
      </c>
      <c r="D662" s="111">
        <v>10</v>
      </c>
      <c r="E662" s="119">
        <v>1240100071</v>
      </c>
      <c r="F662" s="48">
        <v>200</v>
      </c>
      <c r="G662" s="49">
        <v>277</v>
      </c>
      <c r="H662" s="49">
        <v>66.400000000000006</v>
      </c>
      <c r="I662" s="144">
        <f t="shared" si="20"/>
        <v>23.97111913357401</v>
      </c>
      <c r="J662" s="147">
        <f t="shared" si="21"/>
        <v>210.6</v>
      </c>
    </row>
    <row r="663" spans="1:13" x14ac:dyDescent="0.2">
      <c r="A663" s="47" t="s">
        <v>169</v>
      </c>
      <c r="B663" s="48">
        <v>913</v>
      </c>
      <c r="C663" s="111">
        <v>8</v>
      </c>
      <c r="D663" s="111"/>
      <c r="E663" s="119"/>
      <c r="F663" s="48"/>
      <c r="G663" s="49">
        <v>44786.6</v>
      </c>
      <c r="H663" s="49">
        <v>20274.900000000001</v>
      </c>
      <c r="I663" s="144">
        <f t="shared" si="20"/>
        <v>45.270013798770172</v>
      </c>
      <c r="J663" s="147">
        <f t="shared" si="21"/>
        <v>24511.699999999997</v>
      </c>
    </row>
    <row r="664" spans="1:13" x14ac:dyDescent="0.2">
      <c r="A664" s="47" t="s">
        <v>137</v>
      </c>
      <c r="B664" s="48">
        <v>913</v>
      </c>
      <c r="C664" s="111">
        <v>8</v>
      </c>
      <c r="D664" s="111">
        <v>1</v>
      </c>
      <c r="E664" s="119"/>
      <c r="F664" s="48"/>
      <c r="G664" s="49">
        <v>32177.599999999999</v>
      </c>
      <c r="H664" s="49">
        <v>13514.1</v>
      </c>
      <c r="I664" s="144">
        <f t="shared" si="20"/>
        <v>41.998470986027556</v>
      </c>
      <c r="J664" s="147">
        <f t="shared" si="21"/>
        <v>18663.5</v>
      </c>
    </row>
    <row r="665" spans="1:13" ht="25.5" x14ac:dyDescent="0.2">
      <c r="A665" s="47" t="s">
        <v>1031</v>
      </c>
      <c r="B665" s="48">
        <v>913</v>
      </c>
      <c r="C665" s="111">
        <v>8</v>
      </c>
      <c r="D665" s="111">
        <v>1</v>
      </c>
      <c r="E665" s="119">
        <v>800000000</v>
      </c>
      <c r="F665" s="48"/>
      <c r="G665" s="49">
        <v>13838.2</v>
      </c>
      <c r="H665" s="49">
        <v>7071.1</v>
      </c>
      <c r="I665" s="144">
        <f t="shared" si="20"/>
        <v>51.098408752583424</v>
      </c>
      <c r="J665" s="147">
        <f t="shared" si="21"/>
        <v>6767.1</v>
      </c>
    </row>
    <row r="666" spans="1:13" x14ac:dyDescent="0.2">
      <c r="A666" s="47" t="s">
        <v>308</v>
      </c>
      <c r="B666" s="48">
        <v>913</v>
      </c>
      <c r="C666" s="111">
        <v>8</v>
      </c>
      <c r="D666" s="111">
        <v>1</v>
      </c>
      <c r="E666" s="119">
        <v>850000000</v>
      </c>
      <c r="F666" s="48"/>
      <c r="G666" s="49">
        <v>13838.2</v>
      </c>
      <c r="H666" s="49">
        <v>7071.1</v>
      </c>
      <c r="I666" s="144">
        <f t="shared" si="20"/>
        <v>51.098408752583424</v>
      </c>
      <c r="J666" s="147">
        <f t="shared" si="21"/>
        <v>6767.1</v>
      </c>
    </row>
    <row r="667" spans="1:13" ht="25.5" x14ac:dyDescent="0.2">
      <c r="A667" s="47" t="s">
        <v>1032</v>
      </c>
      <c r="B667" s="48">
        <v>913</v>
      </c>
      <c r="C667" s="111">
        <v>8</v>
      </c>
      <c r="D667" s="111">
        <v>1</v>
      </c>
      <c r="E667" s="119">
        <v>850300000</v>
      </c>
      <c r="F667" s="48"/>
      <c r="G667" s="49">
        <v>13838.2</v>
      </c>
      <c r="H667" s="49">
        <v>7071.1</v>
      </c>
      <c r="I667" s="144">
        <f t="shared" si="20"/>
        <v>51.098408752583424</v>
      </c>
      <c r="J667" s="147">
        <f t="shared" si="21"/>
        <v>6767.1</v>
      </c>
    </row>
    <row r="668" spans="1:13" x14ac:dyDescent="0.2">
      <c r="A668" s="47" t="s">
        <v>424</v>
      </c>
      <c r="B668" s="48">
        <v>913</v>
      </c>
      <c r="C668" s="111">
        <v>8</v>
      </c>
      <c r="D668" s="111">
        <v>1</v>
      </c>
      <c r="E668" s="119">
        <v>850344200</v>
      </c>
      <c r="F668" s="48"/>
      <c r="G668" s="49">
        <v>13838.2</v>
      </c>
      <c r="H668" s="49">
        <v>7071.1</v>
      </c>
      <c r="I668" s="144">
        <f t="shared" si="20"/>
        <v>51.098408752583424</v>
      </c>
      <c r="J668" s="147">
        <f t="shared" si="21"/>
        <v>6767.1</v>
      </c>
    </row>
    <row r="669" spans="1:13" ht="25.5" x14ac:dyDescent="0.2">
      <c r="A669" s="47" t="s">
        <v>226</v>
      </c>
      <c r="B669" s="48">
        <v>913</v>
      </c>
      <c r="C669" s="111">
        <v>8</v>
      </c>
      <c r="D669" s="111">
        <v>1</v>
      </c>
      <c r="E669" s="119">
        <v>850344200</v>
      </c>
      <c r="F669" s="48">
        <v>600</v>
      </c>
      <c r="G669" s="49">
        <v>13838.2</v>
      </c>
      <c r="H669" s="49">
        <v>7071.1</v>
      </c>
      <c r="I669" s="144">
        <f t="shared" si="20"/>
        <v>51.098408752583424</v>
      </c>
      <c r="J669" s="147">
        <f t="shared" si="21"/>
        <v>6767.1</v>
      </c>
    </row>
    <row r="670" spans="1:13" ht="25.5" x14ac:dyDescent="0.2">
      <c r="A670" s="47" t="s">
        <v>1033</v>
      </c>
      <c r="B670" s="48">
        <v>913</v>
      </c>
      <c r="C670" s="111">
        <v>8</v>
      </c>
      <c r="D670" s="111">
        <v>1</v>
      </c>
      <c r="E670" s="119">
        <v>2700000000</v>
      </c>
      <c r="F670" s="48"/>
      <c r="G670" s="49">
        <v>18339.400000000001</v>
      </c>
      <c r="H670" s="49">
        <v>6443</v>
      </c>
      <c r="I670" s="144">
        <f t="shared" si="20"/>
        <v>35.132010861860252</v>
      </c>
      <c r="J670" s="147">
        <f t="shared" si="21"/>
        <v>11896.400000000001</v>
      </c>
    </row>
    <row r="671" spans="1:13" ht="25.5" x14ac:dyDescent="0.2">
      <c r="A671" s="47" t="s">
        <v>1034</v>
      </c>
      <c r="B671" s="48">
        <v>913</v>
      </c>
      <c r="C671" s="111">
        <v>8</v>
      </c>
      <c r="D671" s="111">
        <v>1</v>
      </c>
      <c r="E671" s="119">
        <v>2750000000</v>
      </c>
      <c r="F671" s="48"/>
      <c r="G671" s="49">
        <v>18339.400000000001</v>
      </c>
      <c r="H671" s="49">
        <v>6443</v>
      </c>
      <c r="I671" s="144">
        <f t="shared" si="20"/>
        <v>35.132010861860252</v>
      </c>
      <c r="J671" s="147">
        <f t="shared" si="21"/>
        <v>11896.400000000001</v>
      </c>
    </row>
    <row r="672" spans="1:13" ht="25.5" x14ac:dyDescent="0.2">
      <c r="A672" s="47" t="s">
        <v>1034</v>
      </c>
      <c r="B672" s="48">
        <v>913</v>
      </c>
      <c r="C672" s="111">
        <v>8</v>
      </c>
      <c r="D672" s="111">
        <v>1</v>
      </c>
      <c r="E672" s="119">
        <v>2750200000</v>
      </c>
      <c r="F672" s="48"/>
      <c r="G672" s="49">
        <v>11339.4</v>
      </c>
      <c r="H672" s="49">
        <v>6443</v>
      </c>
      <c r="I672" s="144">
        <f t="shared" si="20"/>
        <v>56.819584810483803</v>
      </c>
      <c r="J672" s="147">
        <f t="shared" si="21"/>
        <v>4896.3999999999996</v>
      </c>
      <c r="L672" s="23"/>
      <c r="M672" s="23"/>
    </row>
    <row r="673" spans="1:10" ht="38.25" x14ac:dyDescent="0.2">
      <c r="A673" s="47" t="s">
        <v>1035</v>
      </c>
      <c r="B673" s="48">
        <v>913</v>
      </c>
      <c r="C673" s="111">
        <v>8</v>
      </c>
      <c r="D673" s="111">
        <v>1</v>
      </c>
      <c r="E673" s="119">
        <v>2750204012</v>
      </c>
      <c r="F673" s="48"/>
      <c r="G673" s="49">
        <v>600</v>
      </c>
      <c r="H673" s="49">
        <v>0</v>
      </c>
      <c r="I673" s="144">
        <f t="shared" si="20"/>
        <v>0</v>
      </c>
      <c r="J673" s="147">
        <f t="shared" si="21"/>
        <v>600</v>
      </c>
    </row>
    <row r="674" spans="1:10" ht="25.5" x14ac:dyDescent="0.2">
      <c r="A674" s="47" t="s">
        <v>226</v>
      </c>
      <c r="B674" s="48">
        <v>913</v>
      </c>
      <c r="C674" s="111">
        <v>8</v>
      </c>
      <c r="D674" s="111">
        <v>1</v>
      </c>
      <c r="E674" s="119">
        <v>2750204012</v>
      </c>
      <c r="F674" s="48">
        <v>600</v>
      </c>
      <c r="G674" s="49">
        <v>600</v>
      </c>
      <c r="H674" s="49">
        <v>0</v>
      </c>
      <c r="I674" s="144">
        <f t="shared" si="20"/>
        <v>0</v>
      </c>
      <c r="J674" s="147">
        <f t="shared" si="21"/>
        <v>600</v>
      </c>
    </row>
    <row r="675" spans="1:10" ht="38.25" x14ac:dyDescent="0.2">
      <c r="A675" s="47" t="s">
        <v>1036</v>
      </c>
      <c r="B675" s="48">
        <v>913</v>
      </c>
      <c r="C675" s="111">
        <v>8</v>
      </c>
      <c r="D675" s="111">
        <v>1</v>
      </c>
      <c r="E675" s="119" t="s">
        <v>1037</v>
      </c>
      <c r="F675" s="48"/>
      <c r="G675" s="49">
        <v>10739.4</v>
      </c>
      <c r="H675" s="49">
        <v>6443</v>
      </c>
      <c r="I675" s="144">
        <f t="shared" si="20"/>
        <v>59.994040635417257</v>
      </c>
      <c r="J675" s="147">
        <f t="shared" si="21"/>
        <v>4296.3999999999996</v>
      </c>
    </row>
    <row r="676" spans="1:10" ht="25.5" x14ac:dyDescent="0.2">
      <c r="A676" s="47" t="s">
        <v>226</v>
      </c>
      <c r="B676" s="48">
        <v>913</v>
      </c>
      <c r="C676" s="111">
        <v>8</v>
      </c>
      <c r="D676" s="111">
        <v>1</v>
      </c>
      <c r="E676" s="119" t="s">
        <v>1037</v>
      </c>
      <c r="F676" s="48">
        <v>600</v>
      </c>
      <c r="G676" s="49">
        <v>10739.4</v>
      </c>
      <c r="H676" s="49">
        <v>6443</v>
      </c>
      <c r="I676" s="144">
        <f t="shared" si="20"/>
        <v>59.994040635417257</v>
      </c>
      <c r="J676" s="147">
        <f t="shared" si="21"/>
        <v>4296.3999999999996</v>
      </c>
    </row>
    <row r="677" spans="1:10" x14ac:dyDescent="0.2">
      <c r="A677" s="47" t="s">
        <v>1038</v>
      </c>
      <c r="B677" s="48">
        <v>913</v>
      </c>
      <c r="C677" s="111">
        <v>8</v>
      </c>
      <c r="D677" s="111">
        <v>1</v>
      </c>
      <c r="E677" s="119">
        <v>2750800000</v>
      </c>
      <c r="F677" s="48"/>
      <c r="G677" s="49">
        <v>7000</v>
      </c>
      <c r="H677" s="49">
        <v>0</v>
      </c>
      <c r="I677" s="144">
        <f t="shared" si="20"/>
        <v>0</v>
      </c>
      <c r="J677" s="147">
        <f t="shared" si="21"/>
        <v>7000</v>
      </c>
    </row>
    <row r="678" spans="1:10" ht="25.5" x14ac:dyDescent="0.2">
      <c r="A678" s="47" t="s">
        <v>486</v>
      </c>
      <c r="B678" s="48">
        <v>913</v>
      </c>
      <c r="C678" s="111">
        <v>8</v>
      </c>
      <c r="D678" s="111">
        <v>1</v>
      </c>
      <c r="E678" s="119">
        <v>2750803000</v>
      </c>
      <c r="F678" s="48"/>
      <c r="G678" s="49">
        <v>7000</v>
      </c>
      <c r="H678" s="49">
        <v>0</v>
      </c>
      <c r="I678" s="144">
        <f t="shared" si="20"/>
        <v>0</v>
      </c>
      <c r="J678" s="147">
        <f t="shared" si="21"/>
        <v>7000</v>
      </c>
    </row>
    <row r="679" spans="1:10" ht="25.5" x14ac:dyDescent="0.2">
      <c r="A679" s="47" t="s">
        <v>226</v>
      </c>
      <c r="B679" s="48">
        <v>913</v>
      </c>
      <c r="C679" s="111">
        <v>8</v>
      </c>
      <c r="D679" s="111">
        <v>1</v>
      </c>
      <c r="E679" s="119">
        <v>2750803000</v>
      </c>
      <c r="F679" s="48">
        <v>600</v>
      </c>
      <c r="G679" s="49">
        <v>7000</v>
      </c>
      <c r="H679" s="49">
        <v>0</v>
      </c>
      <c r="I679" s="144">
        <f t="shared" si="20"/>
        <v>0</v>
      </c>
      <c r="J679" s="147">
        <f t="shared" si="21"/>
        <v>7000</v>
      </c>
    </row>
    <row r="680" spans="1:10" x14ac:dyDescent="0.2">
      <c r="A680" s="47" t="s">
        <v>128</v>
      </c>
      <c r="B680" s="48">
        <v>913</v>
      </c>
      <c r="C680" s="111">
        <v>8</v>
      </c>
      <c r="D680" s="111">
        <v>4</v>
      </c>
      <c r="E680" s="119"/>
      <c r="F680" s="48"/>
      <c r="G680" s="49">
        <v>12609</v>
      </c>
      <c r="H680" s="49">
        <v>6760.8</v>
      </c>
      <c r="I680" s="144">
        <f t="shared" si="20"/>
        <v>53.618843683083519</v>
      </c>
      <c r="J680" s="147">
        <f t="shared" si="21"/>
        <v>5848.2</v>
      </c>
    </row>
    <row r="681" spans="1:10" x14ac:dyDescent="0.2">
      <c r="A681" s="47" t="s">
        <v>230</v>
      </c>
      <c r="B681" s="48">
        <v>913</v>
      </c>
      <c r="C681" s="111">
        <v>8</v>
      </c>
      <c r="D681" s="111">
        <v>4</v>
      </c>
      <c r="E681" s="119">
        <v>8900000000</v>
      </c>
      <c r="F681" s="48"/>
      <c r="G681" s="49">
        <v>12609</v>
      </c>
      <c r="H681" s="49">
        <v>6760.8</v>
      </c>
      <c r="I681" s="144">
        <f t="shared" si="20"/>
        <v>53.618843683083519</v>
      </c>
      <c r="J681" s="147">
        <f t="shared" si="21"/>
        <v>5848.2</v>
      </c>
    </row>
    <row r="682" spans="1:10" x14ac:dyDescent="0.2">
      <c r="A682" s="47" t="s">
        <v>230</v>
      </c>
      <c r="B682" s="48">
        <v>913</v>
      </c>
      <c r="C682" s="111">
        <v>8</v>
      </c>
      <c r="D682" s="111">
        <v>4</v>
      </c>
      <c r="E682" s="119">
        <v>8900000110</v>
      </c>
      <c r="F682" s="48"/>
      <c r="G682" s="49">
        <v>10583</v>
      </c>
      <c r="H682" s="49">
        <v>6365.2</v>
      </c>
      <c r="I682" s="144">
        <f t="shared" si="20"/>
        <v>60.145516394217132</v>
      </c>
      <c r="J682" s="147">
        <f t="shared" si="21"/>
        <v>4217.8</v>
      </c>
    </row>
    <row r="683" spans="1:10" ht="38.25" x14ac:dyDescent="0.2">
      <c r="A683" s="47" t="s">
        <v>231</v>
      </c>
      <c r="B683" s="48">
        <v>913</v>
      </c>
      <c r="C683" s="111">
        <v>8</v>
      </c>
      <c r="D683" s="111">
        <v>4</v>
      </c>
      <c r="E683" s="119">
        <v>8900000110</v>
      </c>
      <c r="F683" s="48">
        <v>100</v>
      </c>
      <c r="G683" s="49">
        <v>10583</v>
      </c>
      <c r="H683" s="49">
        <v>6365.2</v>
      </c>
      <c r="I683" s="144">
        <f t="shared" si="20"/>
        <v>60.145516394217132</v>
      </c>
      <c r="J683" s="147">
        <f t="shared" si="21"/>
        <v>4217.8</v>
      </c>
    </row>
    <row r="684" spans="1:10" x14ac:dyDescent="0.2">
      <c r="A684" s="47" t="s">
        <v>230</v>
      </c>
      <c r="B684" s="48">
        <v>913</v>
      </c>
      <c r="C684" s="111">
        <v>8</v>
      </c>
      <c r="D684" s="111">
        <v>4</v>
      </c>
      <c r="E684" s="119">
        <v>8900000190</v>
      </c>
      <c r="F684" s="48"/>
      <c r="G684" s="49">
        <v>1396</v>
      </c>
      <c r="H684" s="49">
        <v>287</v>
      </c>
      <c r="I684" s="144">
        <f t="shared" si="20"/>
        <v>20.558739255014327</v>
      </c>
      <c r="J684" s="147">
        <f t="shared" si="21"/>
        <v>1109</v>
      </c>
    </row>
    <row r="685" spans="1:10" ht="38.25" x14ac:dyDescent="0.2">
      <c r="A685" s="47" t="s">
        <v>231</v>
      </c>
      <c r="B685" s="48">
        <v>913</v>
      </c>
      <c r="C685" s="111">
        <v>8</v>
      </c>
      <c r="D685" s="111">
        <v>4</v>
      </c>
      <c r="E685" s="119">
        <v>8900000190</v>
      </c>
      <c r="F685" s="48">
        <v>100</v>
      </c>
      <c r="G685" s="49">
        <v>745</v>
      </c>
      <c r="H685" s="49">
        <v>238.2</v>
      </c>
      <c r="I685" s="144">
        <f t="shared" si="20"/>
        <v>31.973154362416107</v>
      </c>
      <c r="J685" s="147">
        <f t="shared" si="21"/>
        <v>506.8</v>
      </c>
    </row>
    <row r="686" spans="1:10" ht="25.5" x14ac:dyDescent="0.2">
      <c r="A686" s="47" t="s">
        <v>233</v>
      </c>
      <c r="B686" s="48">
        <v>913</v>
      </c>
      <c r="C686" s="111">
        <v>8</v>
      </c>
      <c r="D686" s="111">
        <v>4</v>
      </c>
      <c r="E686" s="119">
        <v>8900000190</v>
      </c>
      <c r="F686" s="48">
        <v>200</v>
      </c>
      <c r="G686" s="49">
        <v>635</v>
      </c>
      <c r="H686" s="49">
        <v>48.8</v>
      </c>
      <c r="I686" s="144">
        <f t="shared" si="20"/>
        <v>7.6850393700787407</v>
      </c>
      <c r="J686" s="147">
        <f t="shared" si="21"/>
        <v>586.20000000000005</v>
      </c>
    </row>
    <row r="687" spans="1:10" x14ac:dyDescent="0.2">
      <c r="A687" s="47" t="s">
        <v>227</v>
      </c>
      <c r="B687" s="48">
        <v>913</v>
      </c>
      <c r="C687" s="111">
        <v>8</v>
      </c>
      <c r="D687" s="111">
        <v>4</v>
      </c>
      <c r="E687" s="119">
        <v>8900000190</v>
      </c>
      <c r="F687" s="48">
        <v>800</v>
      </c>
      <c r="G687" s="49">
        <v>16</v>
      </c>
      <c r="H687" s="49">
        <v>0</v>
      </c>
      <c r="I687" s="144">
        <f t="shared" si="20"/>
        <v>0</v>
      </c>
      <c r="J687" s="147">
        <f t="shared" si="21"/>
        <v>16</v>
      </c>
    </row>
    <row r="688" spans="1:10" ht="25.5" x14ac:dyDescent="0.2">
      <c r="A688" s="47" t="s">
        <v>806</v>
      </c>
      <c r="B688" s="48">
        <v>913</v>
      </c>
      <c r="C688" s="111">
        <v>8</v>
      </c>
      <c r="D688" s="111">
        <v>4</v>
      </c>
      <c r="E688" s="119">
        <v>8900000870</v>
      </c>
      <c r="F688" s="48"/>
      <c r="G688" s="49">
        <v>100</v>
      </c>
      <c r="H688" s="49">
        <v>27.6</v>
      </c>
      <c r="I688" s="144">
        <f t="shared" si="20"/>
        <v>27.6</v>
      </c>
      <c r="J688" s="147">
        <f t="shared" si="21"/>
        <v>72.400000000000006</v>
      </c>
    </row>
    <row r="689" spans="1:10" ht="38.25" x14ac:dyDescent="0.2">
      <c r="A689" s="47" t="s">
        <v>231</v>
      </c>
      <c r="B689" s="48">
        <v>913</v>
      </c>
      <c r="C689" s="111">
        <v>8</v>
      </c>
      <c r="D689" s="111">
        <v>4</v>
      </c>
      <c r="E689" s="119">
        <v>8900000870</v>
      </c>
      <c r="F689" s="48">
        <v>100</v>
      </c>
      <c r="G689" s="49">
        <v>100</v>
      </c>
      <c r="H689" s="49">
        <v>27.6</v>
      </c>
      <c r="I689" s="144">
        <f t="shared" si="20"/>
        <v>27.6</v>
      </c>
      <c r="J689" s="147">
        <f t="shared" si="21"/>
        <v>72.400000000000006</v>
      </c>
    </row>
    <row r="690" spans="1:10" ht="25.5" x14ac:dyDescent="0.2">
      <c r="A690" s="47" t="s">
        <v>1463</v>
      </c>
      <c r="B690" s="48">
        <v>913</v>
      </c>
      <c r="C690" s="111">
        <v>8</v>
      </c>
      <c r="D690" s="111">
        <v>4</v>
      </c>
      <c r="E690" s="119">
        <v>8900055490</v>
      </c>
      <c r="F690" s="48"/>
      <c r="G690" s="49">
        <v>530</v>
      </c>
      <c r="H690" s="49">
        <v>81</v>
      </c>
      <c r="I690" s="144">
        <f t="shared" si="20"/>
        <v>15.283018867924527</v>
      </c>
      <c r="J690" s="147">
        <f t="shared" si="21"/>
        <v>449</v>
      </c>
    </row>
    <row r="691" spans="1:10" ht="38.25" x14ac:dyDescent="0.2">
      <c r="A691" s="47" t="s">
        <v>231</v>
      </c>
      <c r="B691" s="48">
        <v>913</v>
      </c>
      <c r="C691" s="111">
        <v>8</v>
      </c>
      <c r="D691" s="111">
        <v>4</v>
      </c>
      <c r="E691" s="119">
        <v>8900055490</v>
      </c>
      <c r="F691" s="48">
        <v>100</v>
      </c>
      <c r="G691" s="49">
        <v>530</v>
      </c>
      <c r="H691" s="49">
        <v>81</v>
      </c>
      <c r="I691" s="144">
        <f t="shared" si="20"/>
        <v>15.283018867924527</v>
      </c>
      <c r="J691" s="147">
        <f t="shared" si="21"/>
        <v>449</v>
      </c>
    </row>
    <row r="692" spans="1:10" s="22" customFormat="1" x14ac:dyDescent="0.2">
      <c r="A692" s="77" t="s">
        <v>286</v>
      </c>
      <c r="B692" s="78">
        <v>914</v>
      </c>
      <c r="C692" s="110"/>
      <c r="D692" s="110"/>
      <c r="E692" s="118"/>
      <c r="F692" s="78"/>
      <c r="G692" s="76">
        <v>7735017.7000000002</v>
      </c>
      <c r="H692" s="76">
        <v>3875426.4</v>
      </c>
      <c r="I692" s="138">
        <f t="shared" si="20"/>
        <v>50.10235981748302</v>
      </c>
      <c r="J692" s="147">
        <f t="shared" si="21"/>
        <v>3859591.3000000003</v>
      </c>
    </row>
    <row r="693" spans="1:10" ht="25.5" x14ac:dyDescent="0.2">
      <c r="A693" s="47" t="s">
        <v>157</v>
      </c>
      <c r="B693" s="48">
        <v>914</v>
      </c>
      <c r="C693" s="111">
        <v>3</v>
      </c>
      <c r="D693" s="111"/>
      <c r="E693" s="119"/>
      <c r="F693" s="48"/>
      <c r="G693" s="49">
        <v>2000</v>
      </c>
      <c r="H693" s="49">
        <v>0</v>
      </c>
      <c r="I693" s="144">
        <f t="shared" si="20"/>
        <v>0</v>
      </c>
      <c r="J693" s="147">
        <f t="shared" si="21"/>
        <v>2000</v>
      </c>
    </row>
    <row r="694" spans="1:10" x14ac:dyDescent="0.2">
      <c r="A694" s="47" t="s">
        <v>801</v>
      </c>
      <c r="B694" s="48">
        <v>914</v>
      </c>
      <c r="C694" s="111">
        <v>3</v>
      </c>
      <c r="D694" s="111">
        <v>9</v>
      </c>
      <c r="E694" s="119"/>
      <c r="F694" s="48"/>
      <c r="G694" s="49">
        <v>2000</v>
      </c>
      <c r="H694" s="49">
        <v>0</v>
      </c>
      <c r="I694" s="144">
        <f t="shared" si="20"/>
        <v>0</v>
      </c>
      <c r="J694" s="147">
        <f t="shared" si="21"/>
        <v>2000</v>
      </c>
    </row>
    <row r="695" spans="1:10" ht="25.5" x14ac:dyDescent="0.2">
      <c r="A695" s="47" t="s">
        <v>239</v>
      </c>
      <c r="B695" s="48">
        <v>914</v>
      </c>
      <c r="C695" s="111">
        <v>3</v>
      </c>
      <c r="D695" s="111">
        <v>9</v>
      </c>
      <c r="E695" s="119">
        <v>7700000000</v>
      </c>
      <c r="F695" s="48"/>
      <c r="G695" s="49">
        <v>2000</v>
      </c>
      <c r="H695" s="49">
        <v>0</v>
      </c>
      <c r="I695" s="144">
        <f t="shared" si="20"/>
        <v>0</v>
      </c>
      <c r="J695" s="147">
        <f t="shared" si="21"/>
        <v>2000</v>
      </c>
    </row>
    <row r="696" spans="1:10" x14ac:dyDescent="0.2">
      <c r="A696" s="47" t="s">
        <v>809</v>
      </c>
      <c r="B696" s="48">
        <v>914</v>
      </c>
      <c r="C696" s="111">
        <v>3</v>
      </c>
      <c r="D696" s="111">
        <v>9</v>
      </c>
      <c r="E696" s="119">
        <v>7700020010</v>
      </c>
      <c r="F696" s="48"/>
      <c r="G696" s="49">
        <v>2000</v>
      </c>
      <c r="H696" s="49">
        <v>0</v>
      </c>
      <c r="I696" s="144">
        <f t="shared" si="20"/>
        <v>0</v>
      </c>
      <c r="J696" s="147">
        <f t="shared" si="21"/>
        <v>2000</v>
      </c>
    </row>
    <row r="697" spans="1:10" ht="25.5" x14ac:dyDescent="0.2">
      <c r="A697" s="47" t="s">
        <v>233</v>
      </c>
      <c r="B697" s="48">
        <v>914</v>
      </c>
      <c r="C697" s="111">
        <v>3</v>
      </c>
      <c r="D697" s="111">
        <v>9</v>
      </c>
      <c r="E697" s="119">
        <v>7700020010</v>
      </c>
      <c r="F697" s="48">
        <v>200</v>
      </c>
      <c r="G697" s="49">
        <v>2000</v>
      </c>
      <c r="H697" s="49">
        <v>0</v>
      </c>
      <c r="I697" s="144">
        <f t="shared" si="20"/>
        <v>0</v>
      </c>
      <c r="J697" s="147">
        <f t="shared" si="21"/>
        <v>2000</v>
      </c>
    </row>
    <row r="698" spans="1:10" x14ac:dyDescent="0.2">
      <c r="A698" s="47" t="s">
        <v>158</v>
      </c>
      <c r="B698" s="48">
        <v>914</v>
      </c>
      <c r="C698" s="111">
        <v>4</v>
      </c>
      <c r="D698" s="111"/>
      <c r="E698" s="119"/>
      <c r="F698" s="48"/>
      <c r="G698" s="49">
        <v>585</v>
      </c>
      <c r="H698" s="49">
        <v>165.1</v>
      </c>
      <c r="I698" s="144">
        <f t="shared" si="20"/>
        <v>28.222222222222221</v>
      </c>
      <c r="J698" s="147">
        <f t="shared" si="21"/>
        <v>419.9</v>
      </c>
    </row>
    <row r="699" spans="1:10" x14ac:dyDescent="0.2">
      <c r="A699" s="47" t="s">
        <v>147</v>
      </c>
      <c r="B699" s="48">
        <v>914</v>
      </c>
      <c r="C699" s="111">
        <v>4</v>
      </c>
      <c r="D699" s="111">
        <v>10</v>
      </c>
      <c r="E699" s="119"/>
      <c r="F699" s="48"/>
      <c r="G699" s="49">
        <v>585</v>
      </c>
      <c r="H699" s="49">
        <v>165.1</v>
      </c>
      <c r="I699" s="144">
        <f t="shared" si="20"/>
        <v>28.222222222222221</v>
      </c>
      <c r="J699" s="147">
        <f t="shared" si="21"/>
        <v>419.9</v>
      </c>
    </row>
    <row r="700" spans="1:10" ht="25.5" x14ac:dyDescent="0.2">
      <c r="A700" s="47" t="s">
        <v>949</v>
      </c>
      <c r="B700" s="48">
        <v>914</v>
      </c>
      <c r="C700" s="111">
        <v>4</v>
      </c>
      <c r="D700" s="111">
        <v>10</v>
      </c>
      <c r="E700" s="119">
        <v>1200000000</v>
      </c>
      <c r="F700" s="48"/>
      <c r="G700" s="49">
        <v>585</v>
      </c>
      <c r="H700" s="49">
        <v>165.1</v>
      </c>
      <c r="I700" s="144">
        <f t="shared" si="20"/>
        <v>28.222222222222221</v>
      </c>
      <c r="J700" s="147">
        <f t="shared" si="21"/>
        <v>419.9</v>
      </c>
    </row>
    <row r="701" spans="1:10" ht="25.5" x14ac:dyDescent="0.2">
      <c r="A701" s="47" t="s">
        <v>950</v>
      </c>
      <c r="B701" s="48">
        <v>914</v>
      </c>
      <c r="C701" s="111">
        <v>4</v>
      </c>
      <c r="D701" s="111">
        <v>10</v>
      </c>
      <c r="E701" s="119">
        <v>1240000000</v>
      </c>
      <c r="F701" s="48"/>
      <c r="G701" s="49">
        <v>585</v>
      </c>
      <c r="H701" s="49">
        <v>165.1</v>
      </c>
      <c r="I701" s="144">
        <f t="shared" si="20"/>
        <v>28.222222222222221</v>
      </c>
      <c r="J701" s="147">
        <f t="shared" si="21"/>
        <v>419.9</v>
      </c>
    </row>
    <row r="702" spans="1:10" x14ac:dyDescent="0.2">
      <c r="A702" s="47" t="s">
        <v>951</v>
      </c>
      <c r="B702" s="48">
        <v>914</v>
      </c>
      <c r="C702" s="111">
        <v>4</v>
      </c>
      <c r="D702" s="111">
        <v>10</v>
      </c>
      <c r="E702" s="119">
        <v>1240100000</v>
      </c>
      <c r="F702" s="48"/>
      <c r="G702" s="49">
        <v>585</v>
      </c>
      <c r="H702" s="49">
        <v>165.1</v>
      </c>
      <c r="I702" s="144">
        <f t="shared" si="20"/>
        <v>28.222222222222221</v>
      </c>
      <c r="J702" s="147">
        <f t="shared" si="21"/>
        <v>419.9</v>
      </c>
    </row>
    <row r="703" spans="1:10" ht="25.5" x14ac:dyDescent="0.2">
      <c r="A703" s="47" t="s">
        <v>467</v>
      </c>
      <c r="B703" s="48">
        <v>914</v>
      </c>
      <c r="C703" s="111">
        <v>4</v>
      </c>
      <c r="D703" s="111">
        <v>10</v>
      </c>
      <c r="E703" s="119">
        <v>1240100071</v>
      </c>
      <c r="F703" s="48"/>
      <c r="G703" s="49">
        <v>585</v>
      </c>
      <c r="H703" s="49">
        <v>165.1</v>
      </c>
      <c r="I703" s="144">
        <f t="shared" si="20"/>
        <v>28.222222222222221</v>
      </c>
      <c r="J703" s="147">
        <f t="shared" si="21"/>
        <v>419.9</v>
      </c>
    </row>
    <row r="704" spans="1:10" ht="25.5" x14ac:dyDescent="0.2">
      <c r="A704" s="47" t="s">
        <v>233</v>
      </c>
      <c r="B704" s="48">
        <v>914</v>
      </c>
      <c r="C704" s="111">
        <v>4</v>
      </c>
      <c r="D704" s="111">
        <v>10</v>
      </c>
      <c r="E704" s="119">
        <v>1240100071</v>
      </c>
      <c r="F704" s="48">
        <v>200</v>
      </c>
      <c r="G704" s="49">
        <v>585</v>
      </c>
      <c r="H704" s="49">
        <v>165.1</v>
      </c>
      <c r="I704" s="144">
        <f t="shared" si="20"/>
        <v>28.222222222222221</v>
      </c>
      <c r="J704" s="147">
        <f t="shared" si="21"/>
        <v>419.9</v>
      </c>
    </row>
    <row r="705" spans="1:11" x14ac:dyDescent="0.2">
      <c r="A705" s="47" t="s">
        <v>161</v>
      </c>
      <c r="B705" s="48">
        <v>914</v>
      </c>
      <c r="C705" s="111">
        <v>7</v>
      </c>
      <c r="D705" s="111"/>
      <c r="E705" s="119"/>
      <c r="F705" s="48"/>
      <c r="G705" s="49">
        <v>101597.3</v>
      </c>
      <c r="H705" s="49">
        <v>62962.2</v>
      </c>
      <c r="I705" s="144">
        <f t="shared" si="20"/>
        <v>61.972316193442147</v>
      </c>
      <c r="J705" s="147">
        <f t="shared" si="21"/>
        <v>38635.100000000006</v>
      </c>
    </row>
    <row r="706" spans="1:11" x14ac:dyDescent="0.2">
      <c r="A706" s="47" t="s">
        <v>138</v>
      </c>
      <c r="B706" s="48">
        <v>914</v>
      </c>
      <c r="C706" s="111">
        <v>7</v>
      </c>
      <c r="D706" s="111">
        <v>4</v>
      </c>
      <c r="E706" s="119"/>
      <c r="F706" s="48"/>
      <c r="G706" s="49">
        <v>76149.3</v>
      </c>
      <c r="H706" s="49">
        <v>51222.400000000001</v>
      </c>
      <c r="I706" s="144">
        <f t="shared" si="20"/>
        <v>67.265752935351998</v>
      </c>
      <c r="J706" s="147">
        <f t="shared" si="21"/>
        <v>24926.9</v>
      </c>
      <c r="K706" s="150"/>
    </row>
    <row r="707" spans="1:11" ht="25.5" x14ac:dyDescent="0.2">
      <c r="A707" s="47" t="s">
        <v>1039</v>
      </c>
      <c r="B707" s="48">
        <v>914</v>
      </c>
      <c r="C707" s="111">
        <v>7</v>
      </c>
      <c r="D707" s="111">
        <v>4</v>
      </c>
      <c r="E707" s="119">
        <v>700000000</v>
      </c>
      <c r="F707" s="48"/>
      <c r="G707" s="49">
        <v>3117</v>
      </c>
      <c r="H707" s="49">
        <v>2427.1999999999998</v>
      </c>
      <c r="I707" s="144">
        <f t="shared" si="20"/>
        <v>77.869746551170991</v>
      </c>
      <c r="J707" s="147">
        <f t="shared" si="21"/>
        <v>689.80000000000018</v>
      </c>
    </row>
    <row r="708" spans="1:11" ht="25.5" x14ac:dyDescent="0.2">
      <c r="A708" s="47" t="s">
        <v>1040</v>
      </c>
      <c r="B708" s="48">
        <v>914</v>
      </c>
      <c r="C708" s="111">
        <v>7</v>
      </c>
      <c r="D708" s="111">
        <v>4</v>
      </c>
      <c r="E708" s="119">
        <v>750000000</v>
      </c>
      <c r="F708" s="48"/>
      <c r="G708" s="49">
        <v>3117</v>
      </c>
      <c r="H708" s="49">
        <v>2427.1999999999998</v>
      </c>
      <c r="I708" s="144">
        <f t="shared" si="20"/>
        <v>77.869746551170991</v>
      </c>
      <c r="J708" s="147">
        <f t="shared" si="21"/>
        <v>689.80000000000018</v>
      </c>
    </row>
    <row r="709" spans="1:11" ht="25.5" x14ac:dyDescent="0.2">
      <c r="A709" s="47" t="s">
        <v>1041</v>
      </c>
      <c r="B709" s="48">
        <v>914</v>
      </c>
      <c r="C709" s="111">
        <v>7</v>
      </c>
      <c r="D709" s="111">
        <v>4</v>
      </c>
      <c r="E709" s="119">
        <v>750400000</v>
      </c>
      <c r="F709" s="48"/>
      <c r="G709" s="49">
        <v>3117</v>
      </c>
      <c r="H709" s="49">
        <v>2427.1999999999998</v>
      </c>
      <c r="I709" s="144">
        <f t="shared" si="20"/>
        <v>77.869746551170991</v>
      </c>
      <c r="J709" s="147">
        <f t="shared" si="21"/>
        <v>689.80000000000018</v>
      </c>
    </row>
    <row r="710" spans="1:11" ht="89.25" x14ac:dyDescent="0.2">
      <c r="A710" s="47" t="s">
        <v>681</v>
      </c>
      <c r="B710" s="48">
        <v>914</v>
      </c>
      <c r="C710" s="111">
        <v>7</v>
      </c>
      <c r="D710" s="111">
        <v>4</v>
      </c>
      <c r="E710" s="119" t="s">
        <v>1042</v>
      </c>
      <c r="F710" s="48"/>
      <c r="G710" s="49">
        <v>3117</v>
      </c>
      <c r="H710" s="49">
        <v>2427.1999999999998</v>
      </c>
      <c r="I710" s="144">
        <f t="shared" si="20"/>
        <v>77.869746551170991</v>
      </c>
      <c r="J710" s="147">
        <f t="shared" si="21"/>
        <v>689.80000000000018</v>
      </c>
    </row>
    <row r="711" spans="1:11" ht="25.5" x14ac:dyDescent="0.2">
      <c r="A711" s="47" t="s">
        <v>226</v>
      </c>
      <c r="B711" s="48">
        <v>914</v>
      </c>
      <c r="C711" s="111">
        <v>7</v>
      </c>
      <c r="D711" s="111">
        <v>4</v>
      </c>
      <c r="E711" s="119" t="s">
        <v>1042</v>
      </c>
      <c r="F711" s="48">
        <v>600</v>
      </c>
      <c r="G711" s="49">
        <v>3117</v>
      </c>
      <c r="H711" s="49">
        <v>2427.1999999999998</v>
      </c>
      <c r="I711" s="144">
        <f t="shared" si="20"/>
        <v>77.869746551170991</v>
      </c>
      <c r="J711" s="147">
        <f t="shared" si="21"/>
        <v>689.80000000000018</v>
      </c>
    </row>
    <row r="712" spans="1:11" ht="25.5" x14ac:dyDescent="0.2">
      <c r="A712" s="47" t="s">
        <v>1043</v>
      </c>
      <c r="B712" s="48">
        <v>914</v>
      </c>
      <c r="C712" s="111">
        <v>7</v>
      </c>
      <c r="D712" s="111">
        <v>4</v>
      </c>
      <c r="E712" s="119">
        <v>900000000</v>
      </c>
      <c r="F712" s="48"/>
      <c r="G712" s="49">
        <v>73032.3</v>
      </c>
      <c r="H712" s="49">
        <v>48795.199999999997</v>
      </c>
      <c r="I712" s="144">
        <f t="shared" si="20"/>
        <v>66.81317718324631</v>
      </c>
      <c r="J712" s="147">
        <f t="shared" si="21"/>
        <v>24237.100000000006</v>
      </c>
    </row>
    <row r="713" spans="1:11" x14ac:dyDescent="0.2">
      <c r="A713" s="47" t="s">
        <v>491</v>
      </c>
      <c r="B713" s="48">
        <v>914</v>
      </c>
      <c r="C713" s="111">
        <v>7</v>
      </c>
      <c r="D713" s="111">
        <v>4</v>
      </c>
      <c r="E713" s="119">
        <v>950000000</v>
      </c>
      <c r="F713" s="48"/>
      <c r="G713" s="49">
        <v>73032.3</v>
      </c>
      <c r="H713" s="49">
        <v>48795.199999999997</v>
      </c>
      <c r="I713" s="144">
        <f t="shared" si="20"/>
        <v>66.81317718324631</v>
      </c>
      <c r="J713" s="147">
        <f t="shared" si="21"/>
        <v>24237.100000000006</v>
      </c>
    </row>
    <row r="714" spans="1:11" ht="25.5" x14ac:dyDescent="0.2">
      <c r="A714" s="47" t="s">
        <v>1044</v>
      </c>
      <c r="B714" s="48">
        <v>914</v>
      </c>
      <c r="C714" s="111">
        <v>7</v>
      </c>
      <c r="D714" s="111">
        <v>4</v>
      </c>
      <c r="E714" s="119">
        <v>950300000</v>
      </c>
      <c r="F714" s="48"/>
      <c r="G714" s="49">
        <v>73032.3</v>
      </c>
      <c r="H714" s="49">
        <v>48795.199999999997</v>
      </c>
      <c r="I714" s="144">
        <f t="shared" ref="I714:I777" si="22">H714/G714*100</f>
        <v>66.81317718324631</v>
      </c>
      <c r="J714" s="147">
        <f t="shared" ref="J714:J777" si="23">G714-H714</f>
        <v>24237.100000000006</v>
      </c>
    </row>
    <row r="715" spans="1:11" ht="25.5" x14ac:dyDescent="0.2">
      <c r="A715" s="47" t="s">
        <v>1045</v>
      </c>
      <c r="B715" s="48">
        <v>914</v>
      </c>
      <c r="C715" s="111">
        <v>7</v>
      </c>
      <c r="D715" s="111">
        <v>4</v>
      </c>
      <c r="E715" s="119">
        <v>950342790</v>
      </c>
      <c r="F715" s="48"/>
      <c r="G715" s="49">
        <v>73032.3</v>
      </c>
      <c r="H715" s="49">
        <v>48795.199999999997</v>
      </c>
      <c r="I715" s="144">
        <f t="shared" si="22"/>
        <v>66.81317718324631</v>
      </c>
      <c r="J715" s="147">
        <f t="shared" si="23"/>
        <v>24237.100000000006</v>
      </c>
    </row>
    <row r="716" spans="1:11" x14ac:dyDescent="0.2">
      <c r="A716" s="47" t="s">
        <v>228</v>
      </c>
      <c r="B716" s="48">
        <v>914</v>
      </c>
      <c r="C716" s="111">
        <v>7</v>
      </c>
      <c r="D716" s="111">
        <v>4</v>
      </c>
      <c r="E716" s="119">
        <v>950342790</v>
      </c>
      <c r="F716" s="48">
        <v>300</v>
      </c>
      <c r="G716" s="49">
        <v>3636.6</v>
      </c>
      <c r="H716" s="49">
        <v>1776.5</v>
      </c>
      <c r="I716" s="144">
        <f t="shared" si="22"/>
        <v>48.850574712643677</v>
      </c>
      <c r="J716" s="147">
        <f t="shared" si="23"/>
        <v>1860.1</v>
      </c>
    </row>
    <row r="717" spans="1:11" ht="25.5" x14ac:dyDescent="0.2">
      <c r="A717" s="47" t="s">
        <v>226</v>
      </c>
      <c r="B717" s="48">
        <v>914</v>
      </c>
      <c r="C717" s="111">
        <v>7</v>
      </c>
      <c r="D717" s="111">
        <v>4</v>
      </c>
      <c r="E717" s="119">
        <v>950342790</v>
      </c>
      <c r="F717" s="48">
        <v>600</v>
      </c>
      <c r="G717" s="49">
        <v>69395.7</v>
      </c>
      <c r="H717" s="49">
        <v>47018.7</v>
      </c>
      <c r="I717" s="144">
        <f t="shared" si="22"/>
        <v>67.754486228973846</v>
      </c>
      <c r="J717" s="147">
        <f t="shared" si="23"/>
        <v>22377</v>
      </c>
    </row>
    <row r="718" spans="1:11" x14ac:dyDescent="0.2">
      <c r="A718" s="47" t="s">
        <v>64</v>
      </c>
      <c r="B718" s="48">
        <v>914</v>
      </c>
      <c r="C718" s="111">
        <v>7</v>
      </c>
      <c r="D718" s="111">
        <v>5</v>
      </c>
      <c r="E718" s="119"/>
      <c r="F718" s="48"/>
      <c r="G718" s="49">
        <v>2276</v>
      </c>
      <c r="H718" s="49">
        <v>919.8</v>
      </c>
      <c r="I718" s="144">
        <f t="shared" si="22"/>
        <v>40.41300527240773</v>
      </c>
      <c r="J718" s="147">
        <f t="shared" si="23"/>
        <v>1356.2</v>
      </c>
    </row>
    <row r="719" spans="1:11" ht="25.5" x14ac:dyDescent="0.2">
      <c r="A719" s="47" t="s">
        <v>1043</v>
      </c>
      <c r="B719" s="48">
        <v>914</v>
      </c>
      <c r="C719" s="111">
        <v>7</v>
      </c>
      <c r="D719" s="111">
        <v>5</v>
      </c>
      <c r="E719" s="119">
        <v>900000000</v>
      </c>
      <c r="F719" s="48"/>
      <c r="G719" s="49">
        <v>2276</v>
      </c>
      <c r="H719" s="49">
        <v>919.8</v>
      </c>
      <c r="I719" s="144">
        <f t="shared" si="22"/>
        <v>40.41300527240773</v>
      </c>
      <c r="J719" s="147">
        <f t="shared" si="23"/>
        <v>1356.2</v>
      </c>
    </row>
    <row r="720" spans="1:11" x14ac:dyDescent="0.2">
      <c r="A720" s="47" t="s">
        <v>491</v>
      </c>
      <c r="B720" s="48">
        <v>914</v>
      </c>
      <c r="C720" s="111">
        <v>7</v>
      </c>
      <c r="D720" s="111">
        <v>5</v>
      </c>
      <c r="E720" s="119">
        <v>950000000</v>
      </c>
      <c r="F720" s="48"/>
      <c r="G720" s="49">
        <v>2276</v>
      </c>
      <c r="H720" s="49">
        <v>919.8</v>
      </c>
      <c r="I720" s="144">
        <f t="shared" si="22"/>
        <v>40.41300527240773</v>
      </c>
      <c r="J720" s="147">
        <f t="shared" si="23"/>
        <v>1356.2</v>
      </c>
    </row>
    <row r="721" spans="1:10" ht="25.5" x14ac:dyDescent="0.2">
      <c r="A721" s="47" t="s">
        <v>1044</v>
      </c>
      <c r="B721" s="48">
        <v>914</v>
      </c>
      <c r="C721" s="111">
        <v>7</v>
      </c>
      <c r="D721" s="111">
        <v>5</v>
      </c>
      <c r="E721" s="119">
        <v>950300000</v>
      </c>
      <c r="F721" s="48"/>
      <c r="G721" s="49">
        <v>2276</v>
      </c>
      <c r="H721" s="49">
        <v>919.8</v>
      </c>
      <c r="I721" s="144">
        <f t="shared" si="22"/>
        <v>40.41300527240773</v>
      </c>
      <c r="J721" s="147">
        <f t="shared" si="23"/>
        <v>1356.2</v>
      </c>
    </row>
    <row r="722" spans="1:10" x14ac:dyDescent="0.2">
      <c r="A722" s="47" t="s">
        <v>288</v>
      </c>
      <c r="B722" s="48">
        <v>914</v>
      </c>
      <c r="C722" s="111">
        <v>7</v>
      </c>
      <c r="D722" s="111">
        <v>5</v>
      </c>
      <c r="E722" s="119">
        <v>950342990</v>
      </c>
      <c r="F722" s="48"/>
      <c r="G722" s="49">
        <v>2276</v>
      </c>
      <c r="H722" s="49">
        <v>919.8</v>
      </c>
      <c r="I722" s="144">
        <f t="shared" si="22"/>
        <v>40.41300527240773</v>
      </c>
      <c r="J722" s="147">
        <f t="shared" si="23"/>
        <v>1356.2</v>
      </c>
    </row>
    <row r="723" spans="1:10" ht="25.5" x14ac:dyDescent="0.2">
      <c r="A723" s="47" t="s">
        <v>226</v>
      </c>
      <c r="B723" s="48">
        <v>914</v>
      </c>
      <c r="C723" s="111">
        <v>7</v>
      </c>
      <c r="D723" s="111">
        <v>5</v>
      </c>
      <c r="E723" s="119">
        <v>950342990</v>
      </c>
      <c r="F723" s="48">
        <v>600</v>
      </c>
      <c r="G723" s="49">
        <v>2276</v>
      </c>
      <c r="H723" s="49">
        <v>919.8</v>
      </c>
      <c r="I723" s="144">
        <f t="shared" si="22"/>
        <v>40.41300527240773</v>
      </c>
      <c r="J723" s="147">
        <f t="shared" si="23"/>
        <v>1356.2</v>
      </c>
    </row>
    <row r="724" spans="1:10" x14ac:dyDescent="0.2">
      <c r="A724" s="47" t="s">
        <v>202</v>
      </c>
      <c r="B724" s="48">
        <v>914</v>
      </c>
      <c r="C724" s="111">
        <v>7</v>
      </c>
      <c r="D724" s="111">
        <v>7</v>
      </c>
      <c r="E724" s="119"/>
      <c r="F724" s="48"/>
      <c r="G724" s="49">
        <v>23172</v>
      </c>
      <c r="H724" s="49">
        <v>10820</v>
      </c>
      <c r="I724" s="144">
        <f t="shared" si="22"/>
        <v>46.6942862074918</v>
      </c>
      <c r="J724" s="147">
        <f t="shared" si="23"/>
        <v>12352</v>
      </c>
    </row>
    <row r="725" spans="1:10" ht="25.5" x14ac:dyDescent="0.2">
      <c r="A725" s="47" t="s">
        <v>1043</v>
      </c>
      <c r="B725" s="48">
        <v>914</v>
      </c>
      <c r="C725" s="111">
        <v>7</v>
      </c>
      <c r="D725" s="111">
        <v>7</v>
      </c>
      <c r="E725" s="119">
        <v>900000000</v>
      </c>
      <c r="F725" s="48"/>
      <c r="G725" s="49">
        <v>23172</v>
      </c>
      <c r="H725" s="49">
        <v>10820</v>
      </c>
      <c r="I725" s="144">
        <f t="shared" si="22"/>
        <v>46.6942862074918</v>
      </c>
      <c r="J725" s="147">
        <f t="shared" si="23"/>
        <v>12352</v>
      </c>
    </row>
    <row r="726" spans="1:10" x14ac:dyDescent="0.2">
      <c r="A726" s="47" t="s">
        <v>491</v>
      </c>
      <c r="B726" s="48">
        <v>914</v>
      </c>
      <c r="C726" s="111">
        <v>7</v>
      </c>
      <c r="D726" s="111">
        <v>7</v>
      </c>
      <c r="E726" s="119">
        <v>950000000</v>
      </c>
      <c r="F726" s="48"/>
      <c r="G726" s="49">
        <v>23172</v>
      </c>
      <c r="H726" s="49">
        <v>10820</v>
      </c>
      <c r="I726" s="144">
        <f t="shared" si="22"/>
        <v>46.6942862074918</v>
      </c>
      <c r="J726" s="147">
        <f t="shared" si="23"/>
        <v>12352</v>
      </c>
    </row>
    <row r="727" spans="1:10" ht="25.5" x14ac:dyDescent="0.2">
      <c r="A727" s="47" t="s">
        <v>1046</v>
      </c>
      <c r="B727" s="48">
        <v>914</v>
      </c>
      <c r="C727" s="111">
        <v>7</v>
      </c>
      <c r="D727" s="111">
        <v>7</v>
      </c>
      <c r="E727" s="119">
        <v>950200000</v>
      </c>
      <c r="F727" s="48"/>
      <c r="G727" s="49">
        <v>23172</v>
      </c>
      <c r="H727" s="49">
        <v>10820</v>
      </c>
      <c r="I727" s="144">
        <f t="shared" si="22"/>
        <v>46.6942862074918</v>
      </c>
      <c r="J727" s="147">
        <f t="shared" si="23"/>
        <v>12352</v>
      </c>
    </row>
    <row r="728" spans="1:10" ht="25.5" x14ac:dyDescent="0.2">
      <c r="A728" s="47" t="s">
        <v>432</v>
      </c>
      <c r="B728" s="48">
        <v>914</v>
      </c>
      <c r="C728" s="111">
        <v>7</v>
      </c>
      <c r="D728" s="111">
        <v>7</v>
      </c>
      <c r="E728" s="119">
        <v>950243200</v>
      </c>
      <c r="F728" s="48"/>
      <c r="G728" s="49">
        <v>23172</v>
      </c>
      <c r="H728" s="49">
        <v>10820</v>
      </c>
      <c r="I728" s="144">
        <f t="shared" si="22"/>
        <v>46.6942862074918</v>
      </c>
      <c r="J728" s="147">
        <f t="shared" si="23"/>
        <v>12352</v>
      </c>
    </row>
    <row r="729" spans="1:10" x14ac:dyDescent="0.2">
      <c r="A729" s="47" t="s">
        <v>228</v>
      </c>
      <c r="B729" s="48">
        <v>914</v>
      </c>
      <c r="C729" s="111">
        <v>7</v>
      </c>
      <c r="D729" s="111">
        <v>7</v>
      </c>
      <c r="E729" s="119">
        <v>950243200</v>
      </c>
      <c r="F729" s="48">
        <v>300</v>
      </c>
      <c r="G729" s="49">
        <v>23172</v>
      </c>
      <c r="H729" s="49">
        <v>10820</v>
      </c>
      <c r="I729" s="144">
        <f t="shared" si="22"/>
        <v>46.6942862074918</v>
      </c>
      <c r="J729" s="147">
        <f t="shared" si="23"/>
        <v>12352</v>
      </c>
    </row>
    <row r="730" spans="1:10" x14ac:dyDescent="0.2">
      <c r="A730" s="47" t="s">
        <v>170</v>
      </c>
      <c r="B730" s="48">
        <v>914</v>
      </c>
      <c r="C730" s="111">
        <v>9</v>
      </c>
      <c r="D730" s="111"/>
      <c r="E730" s="119"/>
      <c r="F730" s="48"/>
      <c r="G730" s="49">
        <v>3175953.4</v>
      </c>
      <c r="H730" s="49">
        <v>1504265.2</v>
      </c>
      <c r="I730" s="144">
        <f t="shared" si="22"/>
        <v>47.364208807345854</v>
      </c>
      <c r="J730" s="147">
        <f t="shared" si="23"/>
        <v>1671688.2</v>
      </c>
    </row>
    <row r="731" spans="1:10" x14ac:dyDescent="0.2">
      <c r="A731" s="47" t="s">
        <v>139</v>
      </c>
      <c r="B731" s="48">
        <v>914</v>
      </c>
      <c r="C731" s="111">
        <v>9</v>
      </c>
      <c r="D731" s="111">
        <v>1</v>
      </c>
      <c r="E731" s="119"/>
      <c r="F731" s="48"/>
      <c r="G731" s="49">
        <v>1108373.3999999999</v>
      </c>
      <c r="H731" s="49">
        <v>545003.4</v>
      </c>
      <c r="I731" s="144">
        <f t="shared" si="22"/>
        <v>49.171461530924518</v>
      </c>
      <c r="J731" s="147">
        <f t="shared" si="23"/>
        <v>563369.99999999988</v>
      </c>
    </row>
    <row r="732" spans="1:10" ht="25.5" x14ac:dyDescent="0.2">
      <c r="A732" s="47" t="s">
        <v>1043</v>
      </c>
      <c r="B732" s="48">
        <v>914</v>
      </c>
      <c r="C732" s="111">
        <v>9</v>
      </c>
      <c r="D732" s="111">
        <v>1</v>
      </c>
      <c r="E732" s="119">
        <v>900000000</v>
      </c>
      <c r="F732" s="48"/>
      <c r="G732" s="49">
        <v>1002413.3</v>
      </c>
      <c r="H732" s="49">
        <v>488953.9</v>
      </c>
      <c r="I732" s="144">
        <f t="shared" si="22"/>
        <v>48.777674837315104</v>
      </c>
      <c r="J732" s="147">
        <f t="shared" si="23"/>
        <v>513459.4</v>
      </c>
    </row>
    <row r="733" spans="1:10" x14ac:dyDescent="0.2">
      <c r="A733" s="47" t="s">
        <v>491</v>
      </c>
      <c r="B733" s="48">
        <v>914</v>
      </c>
      <c r="C733" s="111">
        <v>9</v>
      </c>
      <c r="D733" s="111">
        <v>1</v>
      </c>
      <c r="E733" s="119">
        <v>950000000</v>
      </c>
      <c r="F733" s="48"/>
      <c r="G733" s="49">
        <v>1002413.3</v>
      </c>
      <c r="H733" s="49">
        <v>488953.9</v>
      </c>
      <c r="I733" s="144">
        <f t="shared" si="22"/>
        <v>48.777674837315104</v>
      </c>
      <c r="J733" s="147">
        <f t="shared" si="23"/>
        <v>513459.4</v>
      </c>
    </row>
    <row r="734" spans="1:10" ht="38.25" x14ac:dyDescent="0.2">
      <c r="A734" s="47" t="s">
        <v>1047</v>
      </c>
      <c r="B734" s="48">
        <v>914</v>
      </c>
      <c r="C734" s="111">
        <v>9</v>
      </c>
      <c r="D734" s="111">
        <v>1</v>
      </c>
      <c r="E734" s="119">
        <v>950100000</v>
      </c>
      <c r="F734" s="48"/>
      <c r="G734" s="49">
        <v>1002413.3</v>
      </c>
      <c r="H734" s="49">
        <v>488953.9</v>
      </c>
      <c r="I734" s="144">
        <f t="shared" si="22"/>
        <v>48.777674837315104</v>
      </c>
      <c r="J734" s="147">
        <f t="shared" si="23"/>
        <v>513459.4</v>
      </c>
    </row>
    <row r="735" spans="1:10" ht="25.5" x14ac:dyDescent="0.2">
      <c r="A735" s="47" t="s">
        <v>289</v>
      </c>
      <c r="B735" s="48">
        <v>914</v>
      </c>
      <c r="C735" s="111">
        <v>9</v>
      </c>
      <c r="D735" s="111">
        <v>1</v>
      </c>
      <c r="E735" s="119">
        <v>950147000</v>
      </c>
      <c r="F735" s="48"/>
      <c r="G735" s="49">
        <v>930490.6</v>
      </c>
      <c r="H735" s="49">
        <v>470442.4</v>
      </c>
      <c r="I735" s="144">
        <f t="shared" si="22"/>
        <v>50.558533315650912</v>
      </c>
      <c r="J735" s="147">
        <f t="shared" si="23"/>
        <v>460048.19999999995</v>
      </c>
    </row>
    <row r="736" spans="1:10" ht="25.5" x14ac:dyDescent="0.2">
      <c r="A736" s="47" t="s">
        <v>226</v>
      </c>
      <c r="B736" s="48">
        <v>914</v>
      </c>
      <c r="C736" s="111">
        <v>9</v>
      </c>
      <c r="D736" s="111">
        <v>1</v>
      </c>
      <c r="E736" s="119">
        <v>950147000</v>
      </c>
      <c r="F736" s="48">
        <v>600</v>
      </c>
      <c r="G736" s="49">
        <v>930490.6</v>
      </c>
      <c r="H736" s="49">
        <v>470442.4</v>
      </c>
      <c r="I736" s="144">
        <f t="shared" si="22"/>
        <v>50.558533315650912</v>
      </c>
      <c r="J736" s="147">
        <f t="shared" si="23"/>
        <v>460048.19999999995</v>
      </c>
    </row>
    <row r="737" spans="1:10" ht="38.25" x14ac:dyDescent="0.2">
      <c r="A737" s="47" t="s">
        <v>1048</v>
      </c>
      <c r="B737" s="48">
        <v>914</v>
      </c>
      <c r="C737" s="111">
        <v>9</v>
      </c>
      <c r="D737" s="111">
        <v>1</v>
      </c>
      <c r="E737" s="119">
        <v>950147200</v>
      </c>
      <c r="F737" s="48"/>
      <c r="G737" s="49">
        <v>6071</v>
      </c>
      <c r="H737" s="49">
        <v>0</v>
      </c>
      <c r="I737" s="144">
        <f t="shared" si="22"/>
        <v>0</v>
      </c>
      <c r="J737" s="147">
        <f t="shared" si="23"/>
        <v>6071</v>
      </c>
    </row>
    <row r="738" spans="1:10" ht="25.5" x14ac:dyDescent="0.2">
      <c r="A738" s="47" t="s">
        <v>226</v>
      </c>
      <c r="B738" s="48">
        <v>914</v>
      </c>
      <c r="C738" s="111">
        <v>9</v>
      </c>
      <c r="D738" s="111">
        <v>1</v>
      </c>
      <c r="E738" s="119">
        <v>950147200</v>
      </c>
      <c r="F738" s="48">
        <v>600</v>
      </c>
      <c r="G738" s="49">
        <v>6071</v>
      </c>
      <c r="H738" s="49">
        <v>0</v>
      </c>
      <c r="I738" s="144">
        <f t="shared" si="22"/>
        <v>0</v>
      </c>
      <c r="J738" s="147">
        <f t="shared" si="23"/>
        <v>6071</v>
      </c>
    </row>
    <row r="739" spans="1:10" ht="38.25" x14ac:dyDescent="0.2">
      <c r="A739" s="47" t="s">
        <v>1049</v>
      </c>
      <c r="B739" s="48">
        <v>914</v>
      </c>
      <c r="C739" s="111">
        <v>9</v>
      </c>
      <c r="D739" s="111">
        <v>1</v>
      </c>
      <c r="E739" s="119">
        <v>950147300</v>
      </c>
      <c r="F739" s="48"/>
      <c r="G739" s="49">
        <v>29829</v>
      </c>
      <c r="H739" s="49">
        <v>0</v>
      </c>
      <c r="I739" s="144">
        <f t="shared" si="22"/>
        <v>0</v>
      </c>
      <c r="J739" s="147">
        <f t="shared" si="23"/>
        <v>29829</v>
      </c>
    </row>
    <row r="740" spans="1:10" ht="25.5" x14ac:dyDescent="0.2">
      <c r="A740" s="47" t="s">
        <v>233</v>
      </c>
      <c r="B740" s="48">
        <v>914</v>
      </c>
      <c r="C740" s="111">
        <v>9</v>
      </c>
      <c r="D740" s="111">
        <v>1</v>
      </c>
      <c r="E740" s="119">
        <v>950147300</v>
      </c>
      <c r="F740" s="48">
        <v>200</v>
      </c>
      <c r="G740" s="49">
        <v>29829</v>
      </c>
      <c r="H740" s="49">
        <v>0</v>
      </c>
      <c r="I740" s="144">
        <f t="shared" si="22"/>
        <v>0</v>
      </c>
      <c r="J740" s="147">
        <f t="shared" si="23"/>
        <v>29829</v>
      </c>
    </row>
    <row r="741" spans="1:10" ht="25.5" x14ac:dyDescent="0.2">
      <c r="A741" s="47" t="s">
        <v>816</v>
      </c>
      <c r="B741" s="48">
        <v>914</v>
      </c>
      <c r="C741" s="111">
        <v>9</v>
      </c>
      <c r="D741" s="111">
        <v>1</v>
      </c>
      <c r="E741" s="119">
        <v>950148001</v>
      </c>
      <c r="F741" s="48"/>
      <c r="G741" s="49">
        <v>34488.400000000001</v>
      </c>
      <c r="H741" s="49">
        <v>18127.900000000001</v>
      </c>
      <c r="I741" s="144">
        <f t="shared" si="22"/>
        <v>52.562310805952151</v>
      </c>
      <c r="J741" s="147">
        <f t="shared" si="23"/>
        <v>16360.5</v>
      </c>
    </row>
    <row r="742" spans="1:10" ht="25.5" x14ac:dyDescent="0.2">
      <c r="A742" s="47" t="s">
        <v>226</v>
      </c>
      <c r="B742" s="48">
        <v>914</v>
      </c>
      <c r="C742" s="111">
        <v>9</v>
      </c>
      <c r="D742" s="111">
        <v>1</v>
      </c>
      <c r="E742" s="119">
        <v>950148001</v>
      </c>
      <c r="F742" s="48">
        <v>600</v>
      </c>
      <c r="G742" s="49">
        <v>34488.400000000001</v>
      </c>
      <c r="H742" s="49">
        <v>18127.900000000001</v>
      </c>
      <c r="I742" s="144">
        <f t="shared" si="22"/>
        <v>52.562310805952151</v>
      </c>
      <c r="J742" s="147">
        <f t="shared" si="23"/>
        <v>16360.5</v>
      </c>
    </row>
    <row r="743" spans="1:10" ht="38.25" x14ac:dyDescent="0.2">
      <c r="A743" s="47" t="s">
        <v>817</v>
      </c>
      <c r="B743" s="48">
        <v>914</v>
      </c>
      <c r="C743" s="111">
        <v>9</v>
      </c>
      <c r="D743" s="111">
        <v>1</v>
      </c>
      <c r="E743" s="119" t="s">
        <v>1050</v>
      </c>
      <c r="F743" s="48"/>
      <c r="G743" s="49">
        <v>1534.3</v>
      </c>
      <c r="H743" s="49">
        <v>383.6</v>
      </c>
      <c r="I743" s="144">
        <f t="shared" si="22"/>
        <v>25.001629407547416</v>
      </c>
      <c r="J743" s="147">
        <f t="shared" si="23"/>
        <v>1150.6999999999998</v>
      </c>
    </row>
    <row r="744" spans="1:10" ht="25.5" x14ac:dyDescent="0.2">
      <c r="A744" s="47" t="s">
        <v>226</v>
      </c>
      <c r="B744" s="48">
        <v>914</v>
      </c>
      <c r="C744" s="111">
        <v>9</v>
      </c>
      <c r="D744" s="111">
        <v>1</v>
      </c>
      <c r="E744" s="119" t="s">
        <v>1050</v>
      </c>
      <c r="F744" s="48">
        <v>600</v>
      </c>
      <c r="G744" s="49">
        <v>1534.3</v>
      </c>
      <c r="H744" s="49">
        <v>383.6</v>
      </c>
      <c r="I744" s="144">
        <f t="shared" si="22"/>
        <v>25.001629407547416</v>
      </c>
      <c r="J744" s="147">
        <f t="shared" si="23"/>
        <v>1150.6999999999998</v>
      </c>
    </row>
    <row r="745" spans="1:10" ht="25.5" x14ac:dyDescent="0.2">
      <c r="A745" s="47" t="s">
        <v>1051</v>
      </c>
      <c r="B745" s="48">
        <v>914</v>
      </c>
      <c r="C745" s="111">
        <v>9</v>
      </c>
      <c r="D745" s="111">
        <v>1</v>
      </c>
      <c r="E745" s="119">
        <v>1400000000</v>
      </c>
      <c r="F745" s="48"/>
      <c r="G745" s="49">
        <v>105345.7</v>
      </c>
      <c r="H745" s="49">
        <v>55435.1</v>
      </c>
      <c r="I745" s="144">
        <f t="shared" si="22"/>
        <v>52.622081394874208</v>
      </c>
      <c r="J745" s="147">
        <f t="shared" si="23"/>
        <v>49910.6</v>
      </c>
    </row>
    <row r="746" spans="1:10" ht="25.5" x14ac:dyDescent="0.2">
      <c r="A746" s="47" t="s">
        <v>1052</v>
      </c>
      <c r="B746" s="48">
        <v>914</v>
      </c>
      <c r="C746" s="111">
        <v>9</v>
      </c>
      <c r="D746" s="111">
        <v>1</v>
      </c>
      <c r="E746" s="119">
        <v>1450000000</v>
      </c>
      <c r="F746" s="48"/>
      <c r="G746" s="49">
        <v>105345.7</v>
      </c>
      <c r="H746" s="49">
        <v>55435.1</v>
      </c>
      <c r="I746" s="144">
        <f t="shared" si="22"/>
        <v>52.622081394874208</v>
      </c>
      <c r="J746" s="147">
        <f t="shared" si="23"/>
        <v>49910.6</v>
      </c>
    </row>
    <row r="747" spans="1:10" ht="25.5" x14ac:dyDescent="0.2">
      <c r="A747" s="47" t="s">
        <v>1052</v>
      </c>
      <c r="B747" s="48">
        <v>914</v>
      </c>
      <c r="C747" s="111">
        <v>9</v>
      </c>
      <c r="D747" s="111">
        <v>1</v>
      </c>
      <c r="E747" s="119">
        <v>1450100000</v>
      </c>
      <c r="F747" s="48"/>
      <c r="G747" s="49">
        <v>105345.7</v>
      </c>
      <c r="H747" s="49">
        <v>55435.1</v>
      </c>
      <c r="I747" s="144">
        <f t="shared" si="22"/>
        <v>52.622081394874208</v>
      </c>
      <c r="J747" s="147">
        <f t="shared" si="23"/>
        <v>49910.6</v>
      </c>
    </row>
    <row r="748" spans="1:10" ht="25.5" x14ac:dyDescent="0.2">
      <c r="A748" s="47" t="s">
        <v>488</v>
      </c>
      <c r="B748" s="48">
        <v>914</v>
      </c>
      <c r="C748" s="111">
        <v>9</v>
      </c>
      <c r="D748" s="111">
        <v>1</v>
      </c>
      <c r="E748" s="119">
        <v>1450147010</v>
      </c>
      <c r="F748" s="48"/>
      <c r="G748" s="49">
        <v>105345.7</v>
      </c>
      <c r="H748" s="49">
        <v>55435.1</v>
      </c>
      <c r="I748" s="144">
        <f t="shared" si="22"/>
        <v>52.622081394874208</v>
      </c>
      <c r="J748" s="147">
        <f t="shared" si="23"/>
        <v>49910.6</v>
      </c>
    </row>
    <row r="749" spans="1:10" ht="25.5" x14ac:dyDescent="0.2">
      <c r="A749" s="47" t="s">
        <v>226</v>
      </c>
      <c r="B749" s="48">
        <v>914</v>
      </c>
      <c r="C749" s="111">
        <v>9</v>
      </c>
      <c r="D749" s="111">
        <v>1</v>
      </c>
      <c r="E749" s="119">
        <v>1450147010</v>
      </c>
      <c r="F749" s="48">
        <v>600</v>
      </c>
      <c r="G749" s="49">
        <v>105345.7</v>
      </c>
      <c r="H749" s="49">
        <v>55435.1</v>
      </c>
      <c r="I749" s="144">
        <f t="shared" si="22"/>
        <v>52.622081394874208</v>
      </c>
      <c r="J749" s="147">
        <f t="shared" si="23"/>
        <v>49910.6</v>
      </c>
    </row>
    <row r="750" spans="1:10" ht="25.5" x14ac:dyDescent="0.2">
      <c r="A750" s="47" t="s">
        <v>325</v>
      </c>
      <c r="B750" s="48">
        <v>914</v>
      </c>
      <c r="C750" s="111">
        <v>9</v>
      </c>
      <c r="D750" s="111">
        <v>1</v>
      </c>
      <c r="E750" s="119">
        <v>9700000000</v>
      </c>
      <c r="F750" s="48"/>
      <c r="G750" s="49">
        <v>614.4</v>
      </c>
      <c r="H750" s="49">
        <v>614.4</v>
      </c>
      <c r="I750" s="144">
        <f t="shared" si="22"/>
        <v>100</v>
      </c>
      <c r="J750" s="147">
        <f t="shared" si="23"/>
        <v>0</v>
      </c>
    </row>
    <row r="751" spans="1:10" ht="25.5" x14ac:dyDescent="0.2">
      <c r="A751" s="47" t="s">
        <v>326</v>
      </c>
      <c r="B751" s="48">
        <v>914</v>
      </c>
      <c r="C751" s="111">
        <v>9</v>
      </c>
      <c r="D751" s="111">
        <v>1</v>
      </c>
      <c r="E751" s="119">
        <v>9700004000</v>
      </c>
      <c r="F751" s="48"/>
      <c r="G751" s="49">
        <v>614.4</v>
      </c>
      <c r="H751" s="49">
        <v>614.4</v>
      </c>
      <c r="I751" s="144">
        <f t="shared" si="22"/>
        <v>100</v>
      </c>
      <c r="J751" s="147">
        <f t="shared" si="23"/>
        <v>0</v>
      </c>
    </row>
    <row r="752" spans="1:10" ht="25.5" x14ac:dyDescent="0.2">
      <c r="A752" s="47" t="s">
        <v>226</v>
      </c>
      <c r="B752" s="48">
        <v>914</v>
      </c>
      <c r="C752" s="111">
        <v>9</v>
      </c>
      <c r="D752" s="111">
        <v>1</v>
      </c>
      <c r="E752" s="119">
        <v>9700004000</v>
      </c>
      <c r="F752" s="48">
        <v>600</v>
      </c>
      <c r="G752" s="49">
        <v>614.4</v>
      </c>
      <c r="H752" s="49">
        <v>614.4</v>
      </c>
      <c r="I752" s="144">
        <f t="shared" si="22"/>
        <v>100</v>
      </c>
      <c r="J752" s="147">
        <f t="shared" si="23"/>
        <v>0</v>
      </c>
    </row>
    <row r="753" spans="1:10" x14ac:dyDescent="0.2">
      <c r="A753" s="47" t="s">
        <v>140</v>
      </c>
      <c r="B753" s="48">
        <v>914</v>
      </c>
      <c r="C753" s="111">
        <v>9</v>
      </c>
      <c r="D753" s="111">
        <v>2</v>
      </c>
      <c r="E753" s="119"/>
      <c r="F753" s="48"/>
      <c r="G753" s="49">
        <v>312675.20000000001</v>
      </c>
      <c r="H753" s="49">
        <v>150027.29999999999</v>
      </c>
      <c r="I753" s="144">
        <f t="shared" si="22"/>
        <v>47.981835463765584</v>
      </c>
      <c r="J753" s="147">
        <f t="shared" si="23"/>
        <v>162647.90000000002</v>
      </c>
    </row>
    <row r="754" spans="1:10" ht="25.5" x14ac:dyDescent="0.2">
      <c r="A754" s="47" t="s">
        <v>1043</v>
      </c>
      <c r="B754" s="48">
        <v>914</v>
      </c>
      <c r="C754" s="111">
        <v>9</v>
      </c>
      <c r="D754" s="111">
        <v>2</v>
      </c>
      <c r="E754" s="119">
        <v>900000000</v>
      </c>
      <c r="F754" s="48"/>
      <c r="G754" s="49">
        <v>288755.20000000001</v>
      </c>
      <c r="H754" s="49">
        <v>137921.29999999999</v>
      </c>
      <c r="I754" s="144">
        <f t="shared" si="22"/>
        <v>47.764092213750601</v>
      </c>
      <c r="J754" s="147">
        <f t="shared" si="23"/>
        <v>150833.90000000002</v>
      </c>
    </row>
    <row r="755" spans="1:10" x14ac:dyDescent="0.2">
      <c r="A755" s="47" t="s">
        <v>491</v>
      </c>
      <c r="B755" s="48">
        <v>914</v>
      </c>
      <c r="C755" s="111">
        <v>9</v>
      </c>
      <c r="D755" s="111">
        <v>2</v>
      </c>
      <c r="E755" s="119">
        <v>950000000</v>
      </c>
      <c r="F755" s="48"/>
      <c r="G755" s="49">
        <v>288755.20000000001</v>
      </c>
      <c r="H755" s="49">
        <v>137921.29999999999</v>
      </c>
      <c r="I755" s="144">
        <f t="shared" si="22"/>
        <v>47.764092213750601</v>
      </c>
      <c r="J755" s="147">
        <f t="shared" si="23"/>
        <v>150833.90000000002</v>
      </c>
    </row>
    <row r="756" spans="1:10" ht="38.25" x14ac:dyDescent="0.2">
      <c r="A756" s="47" t="s">
        <v>1047</v>
      </c>
      <c r="B756" s="48">
        <v>914</v>
      </c>
      <c r="C756" s="111">
        <v>9</v>
      </c>
      <c r="D756" s="111">
        <v>2</v>
      </c>
      <c r="E756" s="119">
        <v>950100000</v>
      </c>
      <c r="F756" s="48"/>
      <c r="G756" s="49">
        <v>288755.20000000001</v>
      </c>
      <c r="H756" s="49">
        <v>137921.29999999999</v>
      </c>
      <c r="I756" s="144">
        <f t="shared" si="22"/>
        <v>47.764092213750601</v>
      </c>
      <c r="J756" s="147">
        <f t="shared" si="23"/>
        <v>150833.90000000002</v>
      </c>
    </row>
    <row r="757" spans="1:10" ht="25.5" x14ac:dyDescent="0.2">
      <c r="A757" s="47" t="s">
        <v>289</v>
      </c>
      <c r="B757" s="48">
        <v>914</v>
      </c>
      <c r="C757" s="111">
        <v>9</v>
      </c>
      <c r="D757" s="111">
        <v>2</v>
      </c>
      <c r="E757" s="119">
        <v>950147000</v>
      </c>
      <c r="F757" s="48"/>
      <c r="G757" s="49">
        <v>50</v>
      </c>
      <c r="H757" s="49">
        <v>0</v>
      </c>
      <c r="I757" s="144">
        <f t="shared" si="22"/>
        <v>0</v>
      </c>
      <c r="J757" s="147">
        <f t="shared" si="23"/>
        <v>50</v>
      </c>
    </row>
    <row r="758" spans="1:10" ht="25.5" x14ac:dyDescent="0.2">
      <c r="A758" s="47" t="s">
        <v>226</v>
      </c>
      <c r="B758" s="48">
        <v>914</v>
      </c>
      <c r="C758" s="111">
        <v>9</v>
      </c>
      <c r="D758" s="111">
        <v>2</v>
      </c>
      <c r="E758" s="119">
        <v>950147000</v>
      </c>
      <c r="F758" s="48">
        <v>600</v>
      </c>
      <c r="G758" s="49">
        <v>50</v>
      </c>
      <c r="H758" s="49">
        <v>0</v>
      </c>
      <c r="I758" s="144">
        <f t="shared" si="22"/>
        <v>0</v>
      </c>
      <c r="J758" s="147">
        <f t="shared" si="23"/>
        <v>50</v>
      </c>
    </row>
    <row r="759" spans="1:10" ht="25.5" x14ac:dyDescent="0.2">
      <c r="A759" s="47" t="s">
        <v>818</v>
      </c>
      <c r="B759" s="48">
        <v>914</v>
      </c>
      <c r="C759" s="111">
        <v>9</v>
      </c>
      <c r="D759" s="111">
        <v>2</v>
      </c>
      <c r="E759" s="119">
        <v>950147100</v>
      </c>
      <c r="F759" s="48"/>
      <c r="G759" s="49">
        <v>278555.2</v>
      </c>
      <c r="H759" s="49">
        <v>134148</v>
      </c>
      <c r="I759" s="144">
        <f t="shared" si="22"/>
        <v>48.158497848900325</v>
      </c>
      <c r="J759" s="147">
        <f t="shared" si="23"/>
        <v>144407.20000000001</v>
      </c>
    </row>
    <row r="760" spans="1:10" ht="25.5" x14ac:dyDescent="0.2">
      <c r="A760" s="47" t="s">
        <v>226</v>
      </c>
      <c r="B760" s="48">
        <v>914</v>
      </c>
      <c r="C760" s="111">
        <v>9</v>
      </c>
      <c r="D760" s="111">
        <v>2</v>
      </c>
      <c r="E760" s="119">
        <v>950147100</v>
      </c>
      <c r="F760" s="48">
        <v>600</v>
      </c>
      <c r="G760" s="49">
        <v>278555.2</v>
      </c>
      <c r="H760" s="49">
        <v>134148</v>
      </c>
      <c r="I760" s="144">
        <f t="shared" si="22"/>
        <v>48.158497848900325</v>
      </c>
      <c r="J760" s="147">
        <f t="shared" si="23"/>
        <v>144407.20000000001</v>
      </c>
    </row>
    <row r="761" spans="1:10" ht="25.5" x14ac:dyDescent="0.2">
      <c r="A761" s="47" t="s">
        <v>816</v>
      </c>
      <c r="B761" s="48">
        <v>914</v>
      </c>
      <c r="C761" s="111">
        <v>9</v>
      </c>
      <c r="D761" s="111">
        <v>2</v>
      </c>
      <c r="E761" s="119">
        <v>950148001</v>
      </c>
      <c r="F761" s="48"/>
      <c r="G761" s="49">
        <v>2999</v>
      </c>
      <c r="H761" s="49">
        <v>0</v>
      </c>
      <c r="I761" s="144">
        <f t="shared" si="22"/>
        <v>0</v>
      </c>
      <c r="J761" s="147">
        <f t="shared" si="23"/>
        <v>2999</v>
      </c>
    </row>
    <row r="762" spans="1:10" ht="25.5" x14ac:dyDescent="0.2">
      <c r="A762" s="47" t="s">
        <v>226</v>
      </c>
      <c r="B762" s="48">
        <v>914</v>
      </c>
      <c r="C762" s="111">
        <v>9</v>
      </c>
      <c r="D762" s="111">
        <v>2</v>
      </c>
      <c r="E762" s="119">
        <v>950148001</v>
      </c>
      <c r="F762" s="48">
        <v>600</v>
      </c>
      <c r="G762" s="49">
        <v>2999</v>
      </c>
      <c r="H762" s="49">
        <v>0</v>
      </c>
      <c r="I762" s="144">
        <f t="shared" si="22"/>
        <v>0</v>
      </c>
      <c r="J762" s="147">
        <f t="shared" si="23"/>
        <v>2999</v>
      </c>
    </row>
    <row r="763" spans="1:10" ht="25.5" x14ac:dyDescent="0.2">
      <c r="A763" s="47" t="s">
        <v>1053</v>
      </c>
      <c r="B763" s="48">
        <v>914</v>
      </c>
      <c r="C763" s="111">
        <v>9</v>
      </c>
      <c r="D763" s="111">
        <v>2</v>
      </c>
      <c r="E763" s="119">
        <v>950148002</v>
      </c>
      <c r="F763" s="48"/>
      <c r="G763" s="49">
        <v>7151</v>
      </c>
      <c r="H763" s="49">
        <v>3773.3</v>
      </c>
      <c r="I763" s="144">
        <f>+H763/G763*100</f>
        <v>52.766046706754302</v>
      </c>
      <c r="J763" s="147">
        <f t="shared" si="23"/>
        <v>3377.7</v>
      </c>
    </row>
    <row r="764" spans="1:10" ht="25.5" x14ac:dyDescent="0.2">
      <c r="A764" s="47" t="s">
        <v>226</v>
      </c>
      <c r="B764" s="48">
        <v>914</v>
      </c>
      <c r="C764" s="111">
        <v>9</v>
      </c>
      <c r="D764" s="111">
        <v>2</v>
      </c>
      <c r="E764" s="119">
        <v>950148002</v>
      </c>
      <c r="F764" s="48">
        <v>600</v>
      </c>
      <c r="G764" s="49">
        <v>7151</v>
      </c>
      <c r="H764" s="49">
        <v>3773.3</v>
      </c>
      <c r="I764" s="144">
        <f>+H764/G764*100</f>
        <v>52.766046706754302</v>
      </c>
      <c r="J764" s="147">
        <f t="shared" si="23"/>
        <v>3377.7</v>
      </c>
    </row>
    <row r="765" spans="1:10" ht="25.5" x14ac:dyDescent="0.2">
      <c r="A765" s="47" t="s">
        <v>1051</v>
      </c>
      <c r="B765" s="48">
        <v>914</v>
      </c>
      <c r="C765" s="111">
        <v>9</v>
      </c>
      <c r="D765" s="111">
        <v>2</v>
      </c>
      <c r="E765" s="119">
        <v>1400000000</v>
      </c>
      <c r="F765" s="48"/>
      <c r="G765" s="49">
        <v>23920</v>
      </c>
      <c r="H765" s="49">
        <v>12106</v>
      </c>
      <c r="I765" s="144">
        <f>+H765/G765*100</f>
        <v>50.610367892976591</v>
      </c>
      <c r="J765" s="147">
        <f t="shared" si="23"/>
        <v>11814</v>
      </c>
    </row>
    <row r="766" spans="1:10" ht="25.5" x14ac:dyDescent="0.2">
      <c r="A766" s="47" t="s">
        <v>1052</v>
      </c>
      <c r="B766" s="48">
        <v>914</v>
      </c>
      <c r="C766" s="111">
        <v>9</v>
      </c>
      <c r="D766" s="111">
        <v>2</v>
      </c>
      <c r="E766" s="119">
        <v>1450000000</v>
      </c>
      <c r="F766" s="48"/>
      <c r="G766" s="49">
        <v>23920</v>
      </c>
      <c r="H766" s="49">
        <v>12106</v>
      </c>
      <c r="I766" s="144">
        <f t="shared" si="22"/>
        <v>50.610367892976591</v>
      </c>
      <c r="J766" s="147">
        <f t="shared" si="23"/>
        <v>11814</v>
      </c>
    </row>
    <row r="767" spans="1:10" ht="25.5" x14ac:dyDescent="0.2">
      <c r="A767" s="47" t="s">
        <v>1052</v>
      </c>
      <c r="B767" s="48">
        <v>914</v>
      </c>
      <c r="C767" s="111">
        <v>9</v>
      </c>
      <c r="D767" s="111">
        <v>2</v>
      </c>
      <c r="E767" s="119">
        <v>1450100000</v>
      </c>
      <c r="F767" s="48"/>
      <c r="G767" s="49">
        <v>23920</v>
      </c>
      <c r="H767" s="49">
        <v>12106</v>
      </c>
      <c r="I767" s="144">
        <f t="shared" si="22"/>
        <v>50.610367892976591</v>
      </c>
      <c r="J767" s="147">
        <f t="shared" si="23"/>
        <v>11814</v>
      </c>
    </row>
    <row r="768" spans="1:10" ht="25.5" x14ac:dyDescent="0.2">
      <c r="A768" s="47" t="s">
        <v>488</v>
      </c>
      <c r="B768" s="48">
        <v>914</v>
      </c>
      <c r="C768" s="111">
        <v>9</v>
      </c>
      <c r="D768" s="111">
        <v>2</v>
      </c>
      <c r="E768" s="119">
        <v>1450147010</v>
      </c>
      <c r="F768" s="48"/>
      <c r="G768" s="49">
        <v>23920</v>
      </c>
      <c r="H768" s="49">
        <v>12106</v>
      </c>
      <c r="I768" s="144">
        <f t="shared" si="22"/>
        <v>50.610367892976591</v>
      </c>
      <c r="J768" s="147">
        <f t="shared" si="23"/>
        <v>11814</v>
      </c>
    </row>
    <row r="769" spans="1:10" ht="25.5" x14ac:dyDescent="0.2">
      <c r="A769" s="47" t="s">
        <v>226</v>
      </c>
      <c r="B769" s="48">
        <v>914</v>
      </c>
      <c r="C769" s="111">
        <v>9</v>
      </c>
      <c r="D769" s="111">
        <v>2</v>
      </c>
      <c r="E769" s="119">
        <v>1450147010</v>
      </c>
      <c r="F769" s="48">
        <v>600</v>
      </c>
      <c r="G769" s="49">
        <v>23920</v>
      </c>
      <c r="H769" s="49">
        <v>12106</v>
      </c>
      <c r="I769" s="144">
        <f t="shared" si="22"/>
        <v>50.610367892976591</v>
      </c>
      <c r="J769" s="147">
        <f t="shared" si="23"/>
        <v>11814</v>
      </c>
    </row>
    <row r="770" spans="1:10" x14ac:dyDescent="0.2">
      <c r="A770" s="47" t="s">
        <v>141</v>
      </c>
      <c r="B770" s="48">
        <v>914</v>
      </c>
      <c r="C770" s="111">
        <v>9</v>
      </c>
      <c r="D770" s="111">
        <v>3</v>
      </c>
      <c r="E770" s="119"/>
      <c r="F770" s="48"/>
      <c r="G770" s="49">
        <v>29546</v>
      </c>
      <c r="H770" s="49">
        <v>15633.8</v>
      </c>
      <c r="I770" s="144">
        <f t="shared" si="22"/>
        <v>52.91342313680363</v>
      </c>
      <c r="J770" s="147">
        <f t="shared" si="23"/>
        <v>13912.2</v>
      </c>
    </row>
    <row r="771" spans="1:10" ht="25.5" x14ac:dyDescent="0.2">
      <c r="A771" s="47" t="s">
        <v>1043</v>
      </c>
      <c r="B771" s="48">
        <v>914</v>
      </c>
      <c r="C771" s="111">
        <v>9</v>
      </c>
      <c r="D771" s="111">
        <v>3</v>
      </c>
      <c r="E771" s="119">
        <v>900000000</v>
      </c>
      <c r="F771" s="48"/>
      <c r="G771" s="49">
        <v>28414</v>
      </c>
      <c r="H771" s="49">
        <v>15174</v>
      </c>
      <c r="I771" s="144">
        <f t="shared" si="22"/>
        <v>53.403251918068563</v>
      </c>
      <c r="J771" s="147">
        <f t="shared" si="23"/>
        <v>13240</v>
      </c>
    </row>
    <row r="772" spans="1:10" x14ac:dyDescent="0.2">
      <c r="A772" s="47" t="s">
        <v>491</v>
      </c>
      <c r="B772" s="48">
        <v>914</v>
      </c>
      <c r="C772" s="111">
        <v>9</v>
      </c>
      <c r="D772" s="111">
        <v>3</v>
      </c>
      <c r="E772" s="119">
        <v>950000000</v>
      </c>
      <c r="F772" s="48"/>
      <c r="G772" s="49">
        <v>28414</v>
      </c>
      <c r="H772" s="49">
        <v>15174</v>
      </c>
      <c r="I772" s="144">
        <f t="shared" si="22"/>
        <v>53.403251918068563</v>
      </c>
      <c r="J772" s="147">
        <f t="shared" si="23"/>
        <v>13240</v>
      </c>
    </row>
    <row r="773" spans="1:10" ht="38.25" x14ac:dyDescent="0.2">
      <c r="A773" s="47" t="s">
        <v>1047</v>
      </c>
      <c r="B773" s="48">
        <v>914</v>
      </c>
      <c r="C773" s="111">
        <v>9</v>
      </c>
      <c r="D773" s="111">
        <v>3</v>
      </c>
      <c r="E773" s="119">
        <v>950100000</v>
      </c>
      <c r="F773" s="48"/>
      <c r="G773" s="49">
        <v>28414</v>
      </c>
      <c r="H773" s="49">
        <v>15174</v>
      </c>
      <c r="I773" s="144">
        <f t="shared" si="22"/>
        <v>53.403251918068563</v>
      </c>
      <c r="J773" s="147">
        <f t="shared" si="23"/>
        <v>13240</v>
      </c>
    </row>
    <row r="774" spans="1:10" ht="25.5" x14ac:dyDescent="0.2">
      <c r="A774" s="47" t="s">
        <v>290</v>
      </c>
      <c r="B774" s="48">
        <v>914</v>
      </c>
      <c r="C774" s="111">
        <v>9</v>
      </c>
      <c r="D774" s="111">
        <v>3</v>
      </c>
      <c r="E774" s="119">
        <v>950146500</v>
      </c>
      <c r="F774" s="48"/>
      <c r="G774" s="49">
        <v>28414</v>
      </c>
      <c r="H774" s="49">
        <v>15174</v>
      </c>
      <c r="I774" s="144">
        <f t="shared" si="22"/>
        <v>53.403251918068563</v>
      </c>
      <c r="J774" s="147">
        <f t="shared" si="23"/>
        <v>13240</v>
      </c>
    </row>
    <row r="775" spans="1:10" ht="25.5" x14ac:dyDescent="0.2">
      <c r="A775" s="47" t="s">
        <v>226</v>
      </c>
      <c r="B775" s="48">
        <v>914</v>
      </c>
      <c r="C775" s="111">
        <v>9</v>
      </c>
      <c r="D775" s="111">
        <v>3</v>
      </c>
      <c r="E775" s="119">
        <v>950146500</v>
      </c>
      <c r="F775" s="48">
        <v>600</v>
      </c>
      <c r="G775" s="49">
        <v>28414</v>
      </c>
      <c r="H775" s="49">
        <v>15174</v>
      </c>
      <c r="I775" s="144">
        <f t="shared" si="22"/>
        <v>53.403251918068563</v>
      </c>
      <c r="J775" s="147">
        <f t="shared" si="23"/>
        <v>13240</v>
      </c>
    </row>
    <row r="776" spans="1:10" ht="25.5" x14ac:dyDescent="0.2">
      <c r="A776" s="47" t="s">
        <v>1051</v>
      </c>
      <c r="B776" s="48">
        <v>914</v>
      </c>
      <c r="C776" s="111">
        <v>9</v>
      </c>
      <c r="D776" s="111">
        <v>3</v>
      </c>
      <c r="E776" s="119">
        <v>1400000000</v>
      </c>
      <c r="F776" s="48"/>
      <c r="G776" s="49">
        <v>1132</v>
      </c>
      <c r="H776" s="49">
        <v>459.8</v>
      </c>
      <c r="I776" s="144">
        <f t="shared" si="22"/>
        <v>40.618374558303891</v>
      </c>
      <c r="J776" s="147">
        <f t="shared" si="23"/>
        <v>672.2</v>
      </c>
    </row>
    <row r="777" spans="1:10" ht="25.5" x14ac:dyDescent="0.2">
      <c r="A777" s="47" t="s">
        <v>1052</v>
      </c>
      <c r="B777" s="48">
        <v>914</v>
      </c>
      <c r="C777" s="111">
        <v>9</v>
      </c>
      <c r="D777" s="111">
        <v>3</v>
      </c>
      <c r="E777" s="119">
        <v>1450000000</v>
      </c>
      <c r="F777" s="48"/>
      <c r="G777" s="49">
        <v>1132</v>
      </c>
      <c r="H777" s="49">
        <v>459.8</v>
      </c>
      <c r="I777" s="144">
        <f t="shared" si="22"/>
        <v>40.618374558303891</v>
      </c>
      <c r="J777" s="147">
        <f t="shared" si="23"/>
        <v>672.2</v>
      </c>
    </row>
    <row r="778" spans="1:10" ht="25.5" x14ac:dyDescent="0.2">
      <c r="A778" s="47" t="s">
        <v>1052</v>
      </c>
      <c r="B778" s="48">
        <v>914</v>
      </c>
      <c r="C778" s="111">
        <v>9</v>
      </c>
      <c r="D778" s="111">
        <v>3</v>
      </c>
      <c r="E778" s="119">
        <v>1450100000</v>
      </c>
      <c r="F778" s="48"/>
      <c r="G778" s="49">
        <v>1132</v>
      </c>
      <c r="H778" s="49">
        <v>459.8</v>
      </c>
      <c r="I778" s="144">
        <f t="shared" ref="I778:I841" si="24">H778/G778*100</f>
        <v>40.618374558303891</v>
      </c>
      <c r="J778" s="147">
        <f t="shared" ref="J778:J841" si="25">G778-H778</f>
        <v>672.2</v>
      </c>
    </row>
    <row r="779" spans="1:10" ht="25.5" x14ac:dyDescent="0.2">
      <c r="A779" s="47" t="s">
        <v>488</v>
      </c>
      <c r="B779" s="48">
        <v>914</v>
      </c>
      <c r="C779" s="111">
        <v>9</v>
      </c>
      <c r="D779" s="111">
        <v>3</v>
      </c>
      <c r="E779" s="119">
        <v>1450147010</v>
      </c>
      <c r="F779" s="48"/>
      <c r="G779" s="49">
        <v>1132</v>
      </c>
      <c r="H779" s="49">
        <v>459.8</v>
      </c>
      <c r="I779" s="144">
        <f t="shared" si="24"/>
        <v>40.618374558303891</v>
      </c>
      <c r="J779" s="147">
        <f t="shared" si="25"/>
        <v>672.2</v>
      </c>
    </row>
    <row r="780" spans="1:10" ht="25.5" x14ac:dyDescent="0.2">
      <c r="A780" s="47" t="s">
        <v>226</v>
      </c>
      <c r="B780" s="48">
        <v>914</v>
      </c>
      <c r="C780" s="111">
        <v>9</v>
      </c>
      <c r="D780" s="111">
        <v>3</v>
      </c>
      <c r="E780" s="119">
        <v>1450147010</v>
      </c>
      <c r="F780" s="48">
        <v>600</v>
      </c>
      <c r="G780" s="49">
        <v>1132</v>
      </c>
      <c r="H780" s="49">
        <v>459.8</v>
      </c>
      <c r="I780" s="144">
        <f t="shared" si="24"/>
        <v>40.618374558303891</v>
      </c>
      <c r="J780" s="147">
        <f t="shared" si="25"/>
        <v>672.2</v>
      </c>
    </row>
    <row r="781" spans="1:10" x14ac:dyDescent="0.2">
      <c r="A781" s="47" t="s">
        <v>162</v>
      </c>
      <c r="B781" s="48">
        <v>914</v>
      </c>
      <c r="C781" s="111">
        <v>9</v>
      </c>
      <c r="D781" s="111">
        <v>4</v>
      </c>
      <c r="E781" s="119"/>
      <c r="F781" s="48"/>
      <c r="G781" s="49">
        <v>204996.4</v>
      </c>
      <c r="H781" s="49">
        <v>100888.3</v>
      </c>
      <c r="I781" s="144">
        <f t="shared" si="24"/>
        <v>49.214669135653118</v>
      </c>
      <c r="J781" s="147">
        <f t="shared" si="25"/>
        <v>104108.09999999999</v>
      </c>
    </row>
    <row r="782" spans="1:10" ht="25.5" x14ac:dyDescent="0.2">
      <c r="A782" s="47" t="s">
        <v>1043</v>
      </c>
      <c r="B782" s="48">
        <v>914</v>
      </c>
      <c r="C782" s="111">
        <v>9</v>
      </c>
      <c r="D782" s="111">
        <v>4</v>
      </c>
      <c r="E782" s="119">
        <v>900000000</v>
      </c>
      <c r="F782" s="48"/>
      <c r="G782" s="49">
        <v>204996.4</v>
      </c>
      <c r="H782" s="49">
        <v>100888.3</v>
      </c>
      <c r="I782" s="144">
        <f t="shared" si="24"/>
        <v>49.214669135653118</v>
      </c>
      <c r="J782" s="147">
        <f t="shared" si="25"/>
        <v>104108.09999999999</v>
      </c>
    </row>
    <row r="783" spans="1:10" ht="25.5" x14ac:dyDescent="0.2">
      <c r="A783" s="47" t="s">
        <v>487</v>
      </c>
      <c r="B783" s="48">
        <v>914</v>
      </c>
      <c r="C783" s="111">
        <v>9</v>
      </c>
      <c r="D783" s="111">
        <v>4</v>
      </c>
      <c r="E783" s="119">
        <v>920000000</v>
      </c>
      <c r="F783" s="48"/>
      <c r="G783" s="49">
        <v>204996.4</v>
      </c>
      <c r="H783" s="49">
        <v>100888.3</v>
      </c>
      <c r="I783" s="144">
        <f t="shared" si="24"/>
        <v>49.214669135653118</v>
      </c>
      <c r="J783" s="147">
        <f t="shared" si="25"/>
        <v>104108.09999999999</v>
      </c>
    </row>
    <row r="784" spans="1:10" ht="25.5" x14ac:dyDescent="0.2">
      <c r="A784" s="47" t="s">
        <v>682</v>
      </c>
      <c r="B784" s="48">
        <v>914</v>
      </c>
      <c r="C784" s="111">
        <v>9</v>
      </c>
      <c r="D784" s="111">
        <v>4</v>
      </c>
      <c r="E784" s="119" t="s">
        <v>1054</v>
      </c>
      <c r="F784" s="48"/>
      <c r="G784" s="49">
        <v>204996.4</v>
      </c>
      <c r="H784" s="49">
        <v>100888.3</v>
      </c>
      <c r="I784" s="144">
        <f t="shared" si="24"/>
        <v>49.214669135653118</v>
      </c>
      <c r="J784" s="147">
        <f t="shared" si="25"/>
        <v>104108.09999999999</v>
      </c>
    </row>
    <row r="785" spans="1:13" ht="25.5" x14ac:dyDescent="0.2">
      <c r="A785" s="47" t="s">
        <v>434</v>
      </c>
      <c r="B785" s="48">
        <v>914</v>
      </c>
      <c r="C785" s="111">
        <v>9</v>
      </c>
      <c r="D785" s="111">
        <v>4</v>
      </c>
      <c r="E785" s="119" t="s">
        <v>1055</v>
      </c>
      <c r="F785" s="48"/>
      <c r="G785" s="49">
        <v>204996.4</v>
      </c>
      <c r="H785" s="49">
        <v>100888.3</v>
      </c>
      <c r="I785" s="144">
        <f t="shared" si="24"/>
        <v>49.214669135653118</v>
      </c>
      <c r="J785" s="147">
        <f t="shared" si="25"/>
        <v>104108.09999999999</v>
      </c>
    </row>
    <row r="786" spans="1:13" ht="25.5" x14ac:dyDescent="0.2">
      <c r="A786" s="47" t="s">
        <v>226</v>
      </c>
      <c r="B786" s="48">
        <v>914</v>
      </c>
      <c r="C786" s="111">
        <v>9</v>
      </c>
      <c r="D786" s="111">
        <v>4</v>
      </c>
      <c r="E786" s="119" t="s">
        <v>1055</v>
      </c>
      <c r="F786" s="48">
        <v>600</v>
      </c>
      <c r="G786" s="49">
        <v>204996.4</v>
      </c>
      <c r="H786" s="49">
        <v>100888.3</v>
      </c>
      <c r="I786" s="144">
        <f t="shared" si="24"/>
        <v>49.214669135653118</v>
      </c>
      <c r="J786" s="147">
        <f t="shared" si="25"/>
        <v>104108.09999999999</v>
      </c>
    </row>
    <row r="787" spans="1:13" x14ac:dyDescent="0.2">
      <c r="A787" s="47" t="s">
        <v>142</v>
      </c>
      <c r="B787" s="48">
        <v>914</v>
      </c>
      <c r="C787" s="111">
        <v>9</v>
      </c>
      <c r="D787" s="111">
        <v>5</v>
      </c>
      <c r="E787" s="119"/>
      <c r="F787" s="48"/>
      <c r="G787" s="49">
        <v>92250.1</v>
      </c>
      <c r="H787" s="49">
        <v>45380.9</v>
      </c>
      <c r="I787" s="144">
        <f t="shared" si="24"/>
        <v>49.193334207767798</v>
      </c>
      <c r="J787" s="147">
        <f t="shared" si="25"/>
        <v>46869.200000000004</v>
      </c>
    </row>
    <row r="788" spans="1:13" ht="25.5" x14ac:dyDescent="0.2">
      <c r="A788" s="47" t="s">
        <v>1043</v>
      </c>
      <c r="B788" s="48">
        <v>914</v>
      </c>
      <c r="C788" s="111">
        <v>9</v>
      </c>
      <c r="D788" s="111">
        <v>5</v>
      </c>
      <c r="E788" s="119">
        <v>900000000</v>
      </c>
      <c r="F788" s="48"/>
      <c r="G788" s="49">
        <v>92250.1</v>
      </c>
      <c r="H788" s="49">
        <v>45380.9</v>
      </c>
      <c r="I788" s="144">
        <f t="shared" si="24"/>
        <v>49.193334207767798</v>
      </c>
      <c r="J788" s="147">
        <f t="shared" si="25"/>
        <v>46869.200000000004</v>
      </c>
    </row>
    <row r="789" spans="1:13" x14ac:dyDescent="0.2">
      <c r="A789" s="47" t="s">
        <v>491</v>
      </c>
      <c r="B789" s="48">
        <v>914</v>
      </c>
      <c r="C789" s="111">
        <v>9</v>
      </c>
      <c r="D789" s="111">
        <v>5</v>
      </c>
      <c r="E789" s="119">
        <v>950000000</v>
      </c>
      <c r="F789" s="48"/>
      <c r="G789" s="49">
        <v>92250.1</v>
      </c>
      <c r="H789" s="49">
        <v>45380.9</v>
      </c>
      <c r="I789" s="144">
        <f t="shared" si="24"/>
        <v>49.193334207767798</v>
      </c>
      <c r="J789" s="147">
        <f t="shared" si="25"/>
        <v>46869.200000000004</v>
      </c>
    </row>
    <row r="790" spans="1:13" ht="38.25" x14ac:dyDescent="0.2">
      <c r="A790" s="47" t="s">
        <v>1047</v>
      </c>
      <c r="B790" s="48">
        <v>914</v>
      </c>
      <c r="C790" s="111">
        <v>9</v>
      </c>
      <c r="D790" s="111">
        <v>5</v>
      </c>
      <c r="E790" s="119">
        <v>950100000</v>
      </c>
      <c r="F790" s="48"/>
      <c r="G790" s="49">
        <v>92250.1</v>
      </c>
      <c r="H790" s="49">
        <v>45380.9</v>
      </c>
      <c r="I790" s="144">
        <f t="shared" si="24"/>
        <v>49.193334207767798</v>
      </c>
      <c r="J790" s="147">
        <f t="shared" si="25"/>
        <v>46869.200000000004</v>
      </c>
    </row>
    <row r="791" spans="1:13" ht="25.5" x14ac:dyDescent="0.2">
      <c r="A791" s="47" t="s">
        <v>291</v>
      </c>
      <c r="B791" s="48">
        <v>914</v>
      </c>
      <c r="C791" s="111">
        <v>9</v>
      </c>
      <c r="D791" s="111">
        <v>5</v>
      </c>
      <c r="E791" s="119">
        <v>950146600</v>
      </c>
      <c r="F791" s="48"/>
      <c r="G791" s="49">
        <v>92250.1</v>
      </c>
      <c r="H791" s="49">
        <v>45380.9</v>
      </c>
      <c r="I791" s="144">
        <f t="shared" si="24"/>
        <v>49.193334207767798</v>
      </c>
      <c r="J791" s="147">
        <f t="shared" si="25"/>
        <v>46869.200000000004</v>
      </c>
      <c r="L791" s="23"/>
      <c r="M791" s="23"/>
    </row>
    <row r="792" spans="1:13" ht="25.5" x14ac:dyDescent="0.2">
      <c r="A792" s="47" t="s">
        <v>226</v>
      </c>
      <c r="B792" s="48">
        <v>914</v>
      </c>
      <c r="C792" s="111">
        <v>9</v>
      </c>
      <c r="D792" s="111">
        <v>5</v>
      </c>
      <c r="E792" s="119">
        <v>950146600</v>
      </c>
      <c r="F792" s="48">
        <v>600</v>
      </c>
      <c r="G792" s="49">
        <v>92250.1</v>
      </c>
      <c r="H792" s="49">
        <v>45380.9</v>
      </c>
      <c r="I792" s="144">
        <f t="shared" si="24"/>
        <v>49.193334207767798</v>
      </c>
      <c r="J792" s="147">
        <f t="shared" si="25"/>
        <v>46869.200000000004</v>
      </c>
    </row>
    <row r="793" spans="1:13" ht="25.5" x14ac:dyDescent="0.2">
      <c r="A793" s="47" t="s">
        <v>171</v>
      </c>
      <c r="B793" s="48">
        <v>914</v>
      </c>
      <c r="C793" s="111">
        <v>9</v>
      </c>
      <c r="D793" s="111">
        <v>6</v>
      </c>
      <c r="E793" s="119"/>
      <c r="F793" s="48"/>
      <c r="G793" s="49">
        <v>69433.399999999994</v>
      </c>
      <c r="H793" s="49">
        <v>34765.4</v>
      </c>
      <c r="I793" s="144">
        <f t="shared" si="24"/>
        <v>50.070139154931205</v>
      </c>
      <c r="J793" s="147">
        <f t="shared" si="25"/>
        <v>34667.999999999993</v>
      </c>
    </row>
    <row r="794" spans="1:13" ht="25.5" x14ac:dyDescent="0.2">
      <c r="A794" s="47" t="s">
        <v>1043</v>
      </c>
      <c r="B794" s="48">
        <v>914</v>
      </c>
      <c r="C794" s="111">
        <v>9</v>
      </c>
      <c r="D794" s="111">
        <v>6</v>
      </c>
      <c r="E794" s="119">
        <v>900000000</v>
      </c>
      <c r="F794" s="48"/>
      <c r="G794" s="49">
        <v>69433.399999999994</v>
      </c>
      <c r="H794" s="49">
        <v>34765.4</v>
      </c>
      <c r="I794" s="144">
        <f t="shared" si="24"/>
        <v>50.070139154931205</v>
      </c>
      <c r="J794" s="147">
        <f t="shared" si="25"/>
        <v>34667.999999999993</v>
      </c>
    </row>
    <row r="795" spans="1:13" x14ac:dyDescent="0.2">
      <c r="A795" s="47" t="s">
        <v>491</v>
      </c>
      <c r="B795" s="48">
        <v>914</v>
      </c>
      <c r="C795" s="111">
        <v>9</v>
      </c>
      <c r="D795" s="111">
        <v>6</v>
      </c>
      <c r="E795" s="119">
        <v>950000000</v>
      </c>
      <c r="F795" s="48"/>
      <c r="G795" s="49">
        <v>69433.399999999994</v>
      </c>
      <c r="H795" s="49">
        <v>34765.4</v>
      </c>
      <c r="I795" s="144">
        <f t="shared" si="24"/>
        <v>50.070139154931205</v>
      </c>
      <c r="J795" s="147">
        <f t="shared" si="25"/>
        <v>34667.999999999993</v>
      </c>
    </row>
    <row r="796" spans="1:13" ht="38.25" x14ac:dyDescent="0.2">
      <c r="A796" s="47" t="s">
        <v>1047</v>
      </c>
      <c r="B796" s="48">
        <v>914</v>
      </c>
      <c r="C796" s="111">
        <v>9</v>
      </c>
      <c r="D796" s="111">
        <v>6</v>
      </c>
      <c r="E796" s="119">
        <v>950100000</v>
      </c>
      <c r="F796" s="48"/>
      <c r="G796" s="49">
        <v>69433.399999999994</v>
      </c>
      <c r="H796" s="49">
        <v>34765.4</v>
      </c>
      <c r="I796" s="144">
        <f t="shared" si="24"/>
        <v>50.070139154931205</v>
      </c>
      <c r="J796" s="147">
        <f t="shared" si="25"/>
        <v>34667.999999999993</v>
      </c>
    </row>
    <row r="797" spans="1:13" ht="25.5" x14ac:dyDescent="0.2">
      <c r="A797" s="47" t="s">
        <v>292</v>
      </c>
      <c r="B797" s="48">
        <v>914</v>
      </c>
      <c r="C797" s="111">
        <v>9</v>
      </c>
      <c r="D797" s="111">
        <v>6</v>
      </c>
      <c r="E797" s="119">
        <v>950146700</v>
      </c>
      <c r="F797" s="48"/>
      <c r="G797" s="49">
        <v>69433.399999999994</v>
      </c>
      <c r="H797" s="49">
        <v>34765.4</v>
      </c>
      <c r="I797" s="144">
        <f t="shared" si="24"/>
        <v>50.070139154931205</v>
      </c>
      <c r="J797" s="147">
        <f t="shared" si="25"/>
        <v>34667.999999999993</v>
      </c>
    </row>
    <row r="798" spans="1:13" ht="25.5" x14ac:dyDescent="0.2">
      <c r="A798" s="47" t="s">
        <v>226</v>
      </c>
      <c r="B798" s="48">
        <v>914</v>
      </c>
      <c r="C798" s="111">
        <v>9</v>
      </c>
      <c r="D798" s="111">
        <v>6</v>
      </c>
      <c r="E798" s="119">
        <v>950146700</v>
      </c>
      <c r="F798" s="48">
        <v>600</v>
      </c>
      <c r="G798" s="49">
        <v>69433.399999999994</v>
      </c>
      <c r="H798" s="49">
        <v>34765.4</v>
      </c>
      <c r="I798" s="144">
        <f t="shared" si="24"/>
        <v>50.070139154931205</v>
      </c>
      <c r="J798" s="147">
        <f t="shared" si="25"/>
        <v>34667.999999999993</v>
      </c>
    </row>
    <row r="799" spans="1:13" x14ac:dyDescent="0.2">
      <c r="A799" s="47" t="s">
        <v>127</v>
      </c>
      <c r="B799" s="48">
        <v>914</v>
      </c>
      <c r="C799" s="111">
        <v>9</v>
      </c>
      <c r="D799" s="111">
        <v>9</v>
      </c>
      <c r="E799" s="119"/>
      <c r="F799" s="48"/>
      <c r="G799" s="49">
        <v>1358678.9</v>
      </c>
      <c r="H799" s="49">
        <v>612566.1</v>
      </c>
      <c r="I799" s="144">
        <f t="shared" si="24"/>
        <v>45.085420845204851</v>
      </c>
      <c r="J799" s="147">
        <f t="shared" si="25"/>
        <v>746112.79999999993</v>
      </c>
    </row>
    <row r="800" spans="1:13" ht="25.5" x14ac:dyDescent="0.2">
      <c r="A800" s="47" t="s">
        <v>1043</v>
      </c>
      <c r="B800" s="48">
        <v>914</v>
      </c>
      <c r="C800" s="111">
        <v>9</v>
      </c>
      <c r="D800" s="111">
        <v>9</v>
      </c>
      <c r="E800" s="119">
        <v>900000000</v>
      </c>
      <c r="F800" s="48"/>
      <c r="G800" s="49">
        <v>1220154.6000000001</v>
      </c>
      <c r="H800" s="49">
        <v>538276.30000000005</v>
      </c>
      <c r="I800" s="144">
        <f t="shared" si="24"/>
        <v>44.115417833117213</v>
      </c>
      <c r="J800" s="147">
        <f t="shared" si="25"/>
        <v>681878.3</v>
      </c>
    </row>
    <row r="801" spans="1:13" ht="25.5" x14ac:dyDescent="0.2">
      <c r="A801" s="47" t="s">
        <v>487</v>
      </c>
      <c r="B801" s="48">
        <v>914</v>
      </c>
      <c r="C801" s="111">
        <v>9</v>
      </c>
      <c r="D801" s="111">
        <v>9</v>
      </c>
      <c r="E801" s="119">
        <v>920000000</v>
      </c>
      <c r="F801" s="48"/>
      <c r="G801" s="49">
        <v>431579.6</v>
      </c>
      <c r="H801" s="49">
        <v>178619</v>
      </c>
      <c r="I801" s="144">
        <f t="shared" si="24"/>
        <v>41.387266682669896</v>
      </c>
      <c r="J801" s="147">
        <f t="shared" si="25"/>
        <v>252960.59999999998</v>
      </c>
    </row>
    <row r="802" spans="1:13" x14ac:dyDescent="0.2">
      <c r="A802" s="47" t="s">
        <v>435</v>
      </c>
      <c r="B802" s="48">
        <v>914</v>
      </c>
      <c r="C802" s="111">
        <v>9</v>
      </c>
      <c r="D802" s="111">
        <v>9</v>
      </c>
      <c r="E802" s="119" t="s">
        <v>1056</v>
      </c>
      <c r="F802" s="48"/>
      <c r="G802" s="49">
        <v>67256.600000000006</v>
      </c>
      <c r="H802" s="49">
        <v>9624.1</v>
      </c>
      <c r="I802" s="144">
        <f t="shared" si="24"/>
        <v>14.309525013158558</v>
      </c>
      <c r="J802" s="147">
        <f t="shared" si="25"/>
        <v>57632.500000000007</v>
      </c>
    </row>
    <row r="803" spans="1:13" ht="25.5" x14ac:dyDescent="0.2">
      <c r="A803" s="47" t="s">
        <v>297</v>
      </c>
      <c r="B803" s="48">
        <v>914</v>
      </c>
      <c r="C803" s="111">
        <v>9</v>
      </c>
      <c r="D803" s="111">
        <v>9</v>
      </c>
      <c r="E803" s="119" t="s">
        <v>1057</v>
      </c>
      <c r="F803" s="48"/>
      <c r="G803" s="49">
        <v>47381</v>
      </c>
      <c r="H803" s="49">
        <v>0</v>
      </c>
      <c r="I803" s="144">
        <f t="shared" si="24"/>
        <v>0</v>
      </c>
      <c r="J803" s="147">
        <f t="shared" si="25"/>
        <v>47381</v>
      </c>
    </row>
    <row r="804" spans="1:13" ht="25.5" x14ac:dyDescent="0.2">
      <c r="A804" s="47" t="s">
        <v>233</v>
      </c>
      <c r="B804" s="48">
        <v>914</v>
      </c>
      <c r="C804" s="111">
        <v>9</v>
      </c>
      <c r="D804" s="111">
        <v>9</v>
      </c>
      <c r="E804" s="119" t="s">
        <v>1057</v>
      </c>
      <c r="F804" s="48">
        <v>200</v>
      </c>
      <c r="G804" s="49">
        <v>47381</v>
      </c>
      <c r="H804" s="49">
        <v>0</v>
      </c>
      <c r="I804" s="144">
        <f t="shared" si="24"/>
        <v>0</v>
      </c>
      <c r="J804" s="147">
        <f t="shared" si="25"/>
        <v>47381</v>
      </c>
    </row>
    <row r="805" spans="1:13" ht="38.25" x14ac:dyDescent="0.2">
      <c r="A805" s="47" t="s">
        <v>687</v>
      </c>
      <c r="B805" s="48">
        <v>914</v>
      </c>
      <c r="C805" s="111">
        <v>9</v>
      </c>
      <c r="D805" s="111">
        <v>9</v>
      </c>
      <c r="E805" s="119" t="s">
        <v>1058</v>
      </c>
      <c r="F805" s="48"/>
      <c r="G805" s="49">
        <v>19875.599999999999</v>
      </c>
      <c r="H805" s="49">
        <v>9624.1</v>
      </c>
      <c r="I805" s="144">
        <f t="shared" si="24"/>
        <v>48.421682867435457</v>
      </c>
      <c r="J805" s="147">
        <f t="shared" si="25"/>
        <v>10251.499999999998</v>
      </c>
    </row>
    <row r="806" spans="1:13" ht="25.5" x14ac:dyDescent="0.2">
      <c r="A806" s="47" t="s">
        <v>233</v>
      </c>
      <c r="B806" s="48">
        <v>914</v>
      </c>
      <c r="C806" s="111">
        <v>9</v>
      </c>
      <c r="D806" s="111">
        <v>9</v>
      </c>
      <c r="E806" s="119" t="s">
        <v>1058</v>
      </c>
      <c r="F806" s="48">
        <v>200</v>
      </c>
      <c r="G806" s="49">
        <v>19875.599999999999</v>
      </c>
      <c r="H806" s="49">
        <v>9624.1</v>
      </c>
      <c r="I806" s="144">
        <f t="shared" si="24"/>
        <v>48.421682867435457</v>
      </c>
      <c r="J806" s="147">
        <f t="shared" si="25"/>
        <v>10251.499999999998</v>
      </c>
    </row>
    <row r="807" spans="1:13" x14ac:dyDescent="0.2">
      <c r="A807" s="47" t="s">
        <v>396</v>
      </c>
      <c r="B807" s="48">
        <v>914</v>
      </c>
      <c r="C807" s="111">
        <v>9</v>
      </c>
      <c r="D807" s="111">
        <v>9</v>
      </c>
      <c r="E807" s="119" t="s">
        <v>1059</v>
      </c>
      <c r="F807" s="48"/>
      <c r="G807" s="49">
        <v>9011.2000000000007</v>
      </c>
      <c r="H807" s="49">
        <v>8925.1</v>
      </c>
      <c r="I807" s="144">
        <f t="shared" si="24"/>
        <v>99.044522372159079</v>
      </c>
      <c r="J807" s="147">
        <f t="shared" si="25"/>
        <v>86.100000000000364</v>
      </c>
    </row>
    <row r="808" spans="1:13" ht="25.5" x14ac:dyDescent="0.2">
      <c r="A808" s="47" t="s">
        <v>824</v>
      </c>
      <c r="B808" s="48">
        <v>914</v>
      </c>
      <c r="C808" s="111">
        <v>9</v>
      </c>
      <c r="D808" s="111">
        <v>9</v>
      </c>
      <c r="E808" s="119" t="s">
        <v>1060</v>
      </c>
      <c r="F808" s="48"/>
      <c r="G808" s="49">
        <v>9011.2000000000007</v>
      </c>
      <c r="H808" s="49">
        <v>8925.1</v>
      </c>
      <c r="I808" s="144">
        <f t="shared" si="24"/>
        <v>99.044522372159079</v>
      </c>
      <c r="J808" s="147">
        <f t="shared" si="25"/>
        <v>86.100000000000364</v>
      </c>
    </row>
    <row r="809" spans="1:13" ht="25.5" x14ac:dyDescent="0.2">
      <c r="A809" s="47" t="s">
        <v>233</v>
      </c>
      <c r="B809" s="48">
        <v>914</v>
      </c>
      <c r="C809" s="111">
        <v>9</v>
      </c>
      <c r="D809" s="111">
        <v>9</v>
      </c>
      <c r="E809" s="119" t="s">
        <v>1060</v>
      </c>
      <c r="F809" s="48">
        <v>200</v>
      </c>
      <c r="G809" s="49">
        <v>9011.2000000000007</v>
      </c>
      <c r="H809" s="49">
        <v>8925.1</v>
      </c>
      <c r="I809" s="144">
        <f t="shared" si="24"/>
        <v>99.044522372159079</v>
      </c>
      <c r="J809" s="147">
        <f t="shared" si="25"/>
        <v>86.100000000000364</v>
      </c>
      <c r="L809" s="23"/>
      <c r="M809" s="23"/>
    </row>
    <row r="810" spans="1:13" ht="38.25" x14ac:dyDescent="0.2">
      <c r="A810" s="47" t="s">
        <v>1061</v>
      </c>
      <c r="B810" s="48">
        <v>914</v>
      </c>
      <c r="C810" s="111">
        <v>9</v>
      </c>
      <c r="D810" s="111">
        <v>9</v>
      </c>
      <c r="E810" s="119" t="s">
        <v>1062</v>
      </c>
      <c r="F810" s="48"/>
      <c r="G810" s="49">
        <v>56617.7</v>
      </c>
      <c r="H810" s="49">
        <v>0</v>
      </c>
      <c r="I810" s="144">
        <f t="shared" si="24"/>
        <v>0</v>
      </c>
      <c r="J810" s="147">
        <f t="shared" si="25"/>
        <v>56617.7</v>
      </c>
    </row>
    <row r="811" spans="1:13" ht="38.25" x14ac:dyDescent="0.2">
      <c r="A811" s="47" t="s">
        <v>827</v>
      </c>
      <c r="B811" s="48">
        <v>914</v>
      </c>
      <c r="C811" s="111">
        <v>9</v>
      </c>
      <c r="D811" s="111">
        <v>9</v>
      </c>
      <c r="E811" s="119" t="s">
        <v>1063</v>
      </c>
      <c r="F811" s="48"/>
      <c r="G811" s="49">
        <v>56617.7</v>
      </c>
      <c r="H811" s="49">
        <v>0</v>
      </c>
      <c r="I811" s="144">
        <f t="shared" si="24"/>
        <v>0</v>
      </c>
      <c r="J811" s="147">
        <f t="shared" si="25"/>
        <v>56617.7</v>
      </c>
    </row>
    <row r="812" spans="1:13" ht="25.5" x14ac:dyDescent="0.2">
      <c r="A812" s="47" t="s">
        <v>233</v>
      </c>
      <c r="B812" s="48">
        <v>914</v>
      </c>
      <c r="C812" s="111">
        <v>9</v>
      </c>
      <c r="D812" s="111">
        <v>9</v>
      </c>
      <c r="E812" s="119" t="s">
        <v>1063</v>
      </c>
      <c r="F812" s="48">
        <v>200</v>
      </c>
      <c r="G812" s="49">
        <v>56617.7</v>
      </c>
      <c r="H812" s="49">
        <v>0</v>
      </c>
      <c r="I812" s="144">
        <f t="shared" si="24"/>
        <v>0</v>
      </c>
      <c r="J812" s="147">
        <f t="shared" si="25"/>
        <v>56617.7</v>
      </c>
    </row>
    <row r="813" spans="1:13" ht="25.5" x14ac:dyDescent="0.2">
      <c r="A813" s="140" t="s">
        <v>1064</v>
      </c>
      <c r="B813" s="141">
        <v>914</v>
      </c>
      <c r="C813" s="142">
        <v>9</v>
      </c>
      <c r="D813" s="142">
        <v>9</v>
      </c>
      <c r="E813" s="143" t="s">
        <v>1065</v>
      </c>
      <c r="F813" s="141"/>
      <c r="G813" s="144">
        <v>296202.8</v>
      </c>
      <c r="H813" s="144">
        <v>159970.29999999999</v>
      </c>
      <c r="I813" s="144">
        <f t="shared" si="24"/>
        <v>54.007018164581829</v>
      </c>
      <c r="J813" s="147">
        <f t="shared" si="25"/>
        <v>136232.5</v>
      </c>
    </row>
    <row r="814" spans="1:13" ht="25.5" x14ac:dyDescent="0.2">
      <c r="A814" s="47" t="s">
        <v>688</v>
      </c>
      <c r="B814" s="48">
        <v>914</v>
      </c>
      <c r="C814" s="111">
        <v>9</v>
      </c>
      <c r="D814" s="111">
        <v>9</v>
      </c>
      <c r="E814" s="119" t="s">
        <v>1066</v>
      </c>
      <c r="F814" s="48"/>
      <c r="G814" s="49">
        <v>296202.8</v>
      </c>
      <c r="H814" s="49">
        <v>159970.29999999999</v>
      </c>
      <c r="I814" s="144">
        <f t="shared" si="24"/>
        <v>54.007018164581829</v>
      </c>
      <c r="J814" s="147">
        <f t="shared" si="25"/>
        <v>136232.5</v>
      </c>
    </row>
    <row r="815" spans="1:13" ht="25.5" x14ac:dyDescent="0.2">
      <c r="A815" s="47" t="s">
        <v>233</v>
      </c>
      <c r="B815" s="48">
        <v>914</v>
      </c>
      <c r="C815" s="111">
        <v>9</v>
      </c>
      <c r="D815" s="111">
        <v>9</v>
      </c>
      <c r="E815" s="119" t="s">
        <v>1066</v>
      </c>
      <c r="F815" s="48">
        <v>200</v>
      </c>
      <c r="G815" s="49">
        <v>174831.2</v>
      </c>
      <c r="H815" s="49">
        <v>112096.7</v>
      </c>
      <c r="I815" s="144">
        <f t="shared" si="24"/>
        <v>64.117102668173644</v>
      </c>
      <c r="J815" s="147">
        <f t="shared" si="25"/>
        <v>62734.500000000015</v>
      </c>
    </row>
    <row r="816" spans="1:13" ht="25.5" x14ac:dyDescent="0.2">
      <c r="A816" s="47" t="s">
        <v>263</v>
      </c>
      <c r="B816" s="48">
        <v>914</v>
      </c>
      <c r="C816" s="111">
        <v>9</v>
      </c>
      <c r="D816" s="111">
        <v>9</v>
      </c>
      <c r="E816" s="119" t="s">
        <v>1066</v>
      </c>
      <c r="F816" s="48">
        <v>400</v>
      </c>
      <c r="G816" s="49">
        <v>121371.6</v>
      </c>
      <c r="H816" s="49">
        <v>47873.599999999999</v>
      </c>
      <c r="I816" s="144">
        <f t="shared" si="24"/>
        <v>39.443823761077546</v>
      </c>
      <c r="J816" s="147">
        <f t="shared" si="25"/>
        <v>73498</v>
      </c>
    </row>
    <row r="817" spans="1:10" ht="38.25" x14ac:dyDescent="0.2">
      <c r="A817" s="47" t="s">
        <v>397</v>
      </c>
      <c r="B817" s="48">
        <v>914</v>
      </c>
      <c r="C817" s="111">
        <v>9</v>
      </c>
      <c r="D817" s="111">
        <v>9</v>
      </c>
      <c r="E817" s="119" t="s">
        <v>1067</v>
      </c>
      <c r="F817" s="48"/>
      <c r="G817" s="49">
        <v>99.9</v>
      </c>
      <c r="H817" s="49">
        <v>99.5</v>
      </c>
      <c r="I817" s="144">
        <f t="shared" si="24"/>
        <v>99.5995995995996</v>
      </c>
      <c r="J817" s="147">
        <f t="shared" si="25"/>
        <v>0.40000000000000568</v>
      </c>
    </row>
    <row r="818" spans="1:10" ht="38.25" x14ac:dyDescent="0.2">
      <c r="A818" s="47" t="s">
        <v>298</v>
      </c>
      <c r="B818" s="48">
        <v>914</v>
      </c>
      <c r="C818" s="111">
        <v>9</v>
      </c>
      <c r="D818" s="111">
        <v>9</v>
      </c>
      <c r="E818" s="119" t="s">
        <v>1068</v>
      </c>
      <c r="F818" s="48"/>
      <c r="G818" s="49">
        <v>99.9</v>
      </c>
      <c r="H818" s="49">
        <v>99.5</v>
      </c>
      <c r="I818" s="144">
        <f t="shared" si="24"/>
        <v>99.5995995995996</v>
      </c>
      <c r="J818" s="147">
        <f t="shared" si="25"/>
        <v>0.40000000000000568</v>
      </c>
    </row>
    <row r="819" spans="1:10" ht="25.5" x14ac:dyDescent="0.2">
      <c r="A819" s="47" t="s">
        <v>233</v>
      </c>
      <c r="B819" s="48">
        <v>914</v>
      </c>
      <c r="C819" s="111">
        <v>9</v>
      </c>
      <c r="D819" s="111">
        <v>9</v>
      </c>
      <c r="E819" s="119" t="s">
        <v>1068</v>
      </c>
      <c r="F819" s="48">
        <v>200</v>
      </c>
      <c r="G819" s="49">
        <v>99.9</v>
      </c>
      <c r="H819" s="49">
        <v>99.5</v>
      </c>
      <c r="I819" s="144">
        <f t="shared" si="24"/>
        <v>99.5995995995996</v>
      </c>
      <c r="J819" s="147">
        <f t="shared" si="25"/>
        <v>0.40000000000000568</v>
      </c>
    </row>
    <row r="820" spans="1:10" ht="38.25" x14ac:dyDescent="0.2">
      <c r="A820" s="47" t="s">
        <v>490</v>
      </c>
      <c r="B820" s="48">
        <v>914</v>
      </c>
      <c r="C820" s="111">
        <v>9</v>
      </c>
      <c r="D820" s="111">
        <v>9</v>
      </c>
      <c r="E820" s="119" t="s">
        <v>1069</v>
      </c>
      <c r="F820" s="48"/>
      <c r="G820" s="49">
        <v>2391.4</v>
      </c>
      <c r="H820" s="49">
        <v>0</v>
      </c>
      <c r="I820" s="144">
        <f t="shared" si="24"/>
        <v>0</v>
      </c>
      <c r="J820" s="147">
        <f t="shared" si="25"/>
        <v>2391.4</v>
      </c>
    </row>
    <row r="821" spans="1:10" ht="38.25" x14ac:dyDescent="0.2">
      <c r="A821" s="47" t="s">
        <v>825</v>
      </c>
      <c r="B821" s="48">
        <v>914</v>
      </c>
      <c r="C821" s="111">
        <v>9</v>
      </c>
      <c r="D821" s="111">
        <v>9</v>
      </c>
      <c r="E821" s="119" t="s">
        <v>1070</v>
      </c>
      <c r="F821" s="48"/>
      <c r="G821" s="49">
        <v>2391.4</v>
      </c>
      <c r="H821" s="49">
        <v>0</v>
      </c>
      <c r="I821" s="144">
        <f t="shared" si="24"/>
        <v>0</v>
      </c>
      <c r="J821" s="147">
        <f t="shared" si="25"/>
        <v>2391.4</v>
      </c>
    </row>
    <row r="822" spans="1:10" s="145" customFormat="1" ht="25.5" x14ac:dyDescent="0.2">
      <c r="A822" s="140" t="s">
        <v>226</v>
      </c>
      <c r="B822" s="141">
        <v>914</v>
      </c>
      <c r="C822" s="142">
        <v>9</v>
      </c>
      <c r="D822" s="142">
        <v>9</v>
      </c>
      <c r="E822" s="143" t="s">
        <v>1070</v>
      </c>
      <c r="F822" s="141">
        <v>600</v>
      </c>
      <c r="G822" s="144">
        <v>2391.4</v>
      </c>
      <c r="H822" s="144">
        <v>0</v>
      </c>
      <c r="I822" s="144">
        <f t="shared" si="24"/>
        <v>0</v>
      </c>
      <c r="J822" s="147">
        <f t="shared" si="25"/>
        <v>2391.4</v>
      </c>
    </row>
    <row r="823" spans="1:10" x14ac:dyDescent="0.2">
      <c r="A823" s="47" t="s">
        <v>491</v>
      </c>
      <c r="B823" s="48">
        <v>914</v>
      </c>
      <c r="C823" s="111">
        <v>9</v>
      </c>
      <c r="D823" s="111">
        <v>9</v>
      </c>
      <c r="E823" s="119">
        <v>950000000</v>
      </c>
      <c r="F823" s="48"/>
      <c r="G823" s="49">
        <v>788575</v>
      </c>
      <c r="H823" s="49">
        <v>359657.3</v>
      </c>
      <c r="I823" s="144">
        <f t="shared" si="24"/>
        <v>45.608509019433782</v>
      </c>
      <c r="J823" s="147">
        <f t="shared" si="25"/>
        <v>428917.7</v>
      </c>
    </row>
    <row r="824" spans="1:10" ht="38.25" x14ac:dyDescent="0.2">
      <c r="A824" s="47" t="s">
        <v>1047</v>
      </c>
      <c r="B824" s="48">
        <v>914</v>
      </c>
      <c r="C824" s="111">
        <v>9</v>
      </c>
      <c r="D824" s="111">
        <v>9</v>
      </c>
      <c r="E824" s="119">
        <v>950100000</v>
      </c>
      <c r="F824" s="48"/>
      <c r="G824" s="49">
        <v>747474.9</v>
      </c>
      <c r="H824" s="49">
        <v>334428.7</v>
      </c>
      <c r="I824" s="144">
        <f t="shared" si="24"/>
        <v>44.741127762283391</v>
      </c>
      <c r="J824" s="147">
        <f t="shared" si="25"/>
        <v>413046.2</v>
      </c>
    </row>
    <row r="825" spans="1:10" ht="25.5" x14ac:dyDescent="0.2">
      <c r="A825" s="47" t="s">
        <v>708</v>
      </c>
      <c r="B825" s="48">
        <v>914</v>
      </c>
      <c r="C825" s="111">
        <v>9</v>
      </c>
      <c r="D825" s="111">
        <v>9</v>
      </c>
      <c r="E825" s="119">
        <v>950100330</v>
      </c>
      <c r="F825" s="48"/>
      <c r="G825" s="49">
        <v>17571.099999999999</v>
      </c>
      <c r="H825" s="49">
        <v>4317.7</v>
      </c>
      <c r="I825" s="144">
        <f t="shared" si="24"/>
        <v>24.572735912947966</v>
      </c>
      <c r="J825" s="147">
        <f t="shared" si="25"/>
        <v>13253.399999999998</v>
      </c>
    </row>
    <row r="826" spans="1:10" ht="25.5" x14ac:dyDescent="0.2">
      <c r="A826" s="47" t="s">
        <v>233</v>
      </c>
      <c r="B826" s="48">
        <v>914</v>
      </c>
      <c r="C826" s="111">
        <v>9</v>
      </c>
      <c r="D826" s="111">
        <v>9</v>
      </c>
      <c r="E826" s="119">
        <v>950100330</v>
      </c>
      <c r="F826" s="48">
        <v>200</v>
      </c>
      <c r="G826" s="49">
        <v>17571.099999999999</v>
      </c>
      <c r="H826" s="49">
        <v>4317.7</v>
      </c>
      <c r="I826" s="144">
        <f t="shared" si="24"/>
        <v>24.572735912947966</v>
      </c>
      <c r="J826" s="147">
        <f t="shared" si="25"/>
        <v>13253.399999999998</v>
      </c>
    </row>
    <row r="827" spans="1:10" ht="25.5" x14ac:dyDescent="0.2">
      <c r="A827" s="47" t="s">
        <v>293</v>
      </c>
      <c r="B827" s="48">
        <v>914</v>
      </c>
      <c r="C827" s="111">
        <v>9</v>
      </c>
      <c r="D827" s="111">
        <v>9</v>
      </c>
      <c r="E827" s="119">
        <v>950146900</v>
      </c>
      <c r="F827" s="48"/>
      <c r="G827" s="49">
        <v>474922</v>
      </c>
      <c r="H827" s="49">
        <v>217786.7</v>
      </c>
      <c r="I827" s="144">
        <f t="shared" si="24"/>
        <v>45.857361840470652</v>
      </c>
      <c r="J827" s="147">
        <f t="shared" si="25"/>
        <v>257135.3</v>
      </c>
    </row>
    <row r="828" spans="1:10" ht="25.5" x14ac:dyDescent="0.2">
      <c r="A828" s="47" t="s">
        <v>226</v>
      </c>
      <c r="B828" s="48">
        <v>914</v>
      </c>
      <c r="C828" s="111">
        <v>9</v>
      </c>
      <c r="D828" s="111">
        <v>9</v>
      </c>
      <c r="E828" s="119">
        <v>950146900</v>
      </c>
      <c r="F828" s="48">
        <v>600</v>
      </c>
      <c r="G828" s="49">
        <v>468532</v>
      </c>
      <c r="H828" s="49">
        <v>217786.7</v>
      </c>
      <c r="I828" s="144">
        <f t="shared" si="24"/>
        <v>46.482780258338813</v>
      </c>
      <c r="J828" s="147">
        <f t="shared" si="25"/>
        <v>250745.3</v>
      </c>
    </row>
    <row r="829" spans="1:10" x14ac:dyDescent="0.2">
      <c r="A829" s="47" t="s">
        <v>227</v>
      </c>
      <c r="B829" s="48">
        <v>914</v>
      </c>
      <c r="C829" s="111">
        <v>9</v>
      </c>
      <c r="D829" s="111">
        <v>9</v>
      </c>
      <c r="E829" s="119">
        <v>950146900</v>
      </c>
      <c r="F829" s="48">
        <v>800</v>
      </c>
      <c r="G829" s="49">
        <v>6390</v>
      </c>
      <c r="H829" s="49">
        <v>0</v>
      </c>
      <c r="I829" s="144">
        <f t="shared" si="24"/>
        <v>0</v>
      </c>
      <c r="J829" s="147">
        <f t="shared" si="25"/>
        <v>6390</v>
      </c>
    </row>
    <row r="830" spans="1:10" ht="25.5" x14ac:dyDescent="0.2">
      <c r="A830" s="47" t="s">
        <v>819</v>
      </c>
      <c r="B830" s="48">
        <v>914</v>
      </c>
      <c r="C830" s="111">
        <v>9</v>
      </c>
      <c r="D830" s="111">
        <v>9</v>
      </c>
      <c r="E830" s="119">
        <v>950146910</v>
      </c>
      <c r="F830" s="48"/>
      <c r="G830" s="49">
        <v>42525.4</v>
      </c>
      <c r="H830" s="49">
        <v>25277.599999999999</v>
      </c>
      <c r="I830" s="144">
        <f t="shared" si="24"/>
        <v>59.441181035334168</v>
      </c>
      <c r="J830" s="147">
        <f t="shared" si="25"/>
        <v>17247.800000000003</v>
      </c>
    </row>
    <row r="831" spans="1:10" ht="25.5" x14ac:dyDescent="0.2">
      <c r="A831" s="47" t="s">
        <v>226</v>
      </c>
      <c r="B831" s="48">
        <v>914</v>
      </c>
      <c r="C831" s="111">
        <v>9</v>
      </c>
      <c r="D831" s="111">
        <v>9</v>
      </c>
      <c r="E831" s="119">
        <v>950146910</v>
      </c>
      <c r="F831" s="48">
        <v>600</v>
      </c>
      <c r="G831" s="49">
        <v>42525.4</v>
      </c>
      <c r="H831" s="49">
        <v>25277.599999999999</v>
      </c>
      <c r="I831" s="144">
        <f t="shared" si="24"/>
        <v>59.441181035334168</v>
      </c>
      <c r="J831" s="147">
        <f t="shared" si="25"/>
        <v>17247.800000000003</v>
      </c>
    </row>
    <row r="832" spans="1:10" ht="25.5" x14ac:dyDescent="0.2">
      <c r="A832" s="47" t="s">
        <v>489</v>
      </c>
      <c r="B832" s="48">
        <v>914</v>
      </c>
      <c r="C832" s="111">
        <v>9</v>
      </c>
      <c r="D832" s="111">
        <v>9</v>
      </c>
      <c r="E832" s="119">
        <v>950148010</v>
      </c>
      <c r="F832" s="48"/>
      <c r="G832" s="49">
        <v>16756</v>
      </c>
      <c r="H832" s="49">
        <v>14679.9</v>
      </c>
      <c r="I832" s="144">
        <f t="shared" si="24"/>
        <v>87.609811410837906</v>
      </c>
      <c r="J832" s="147">
        <f t="shared" si="25"/>
        <v>2076.1000000000004</v>
      </c>
    </row>
    <row r="833" spans="1:10" ht="25.5" x14ac:dyDescent="0.2">
      <c r="A833" s="47" t="s">
        <v>233</v>
      </c>
      <c r="B833" s="48">
        <v>914</v>
      </c>
      <c r="C833" s="111">
        <v>9</v>
      </c>
      <c r="D833" s="111">
        <v>9</v>
      </c>
      <c r="E833" s="119">
        <v>950148010</v>
      </c>
      <c r="F833" s="48">
        <v>200</v>
      </c>
      <c r="G833" s="49">
        <v>16756</v>
      </c>
      <c r="H833" s="49">
        <v>14679.9</v>
      </c>
      <c r="I833" s="144">
        <f t="shared" si="24"/>
        <v>87.609811410837906</v>
      </c>
      <c r="J833" s="147">
        <f t="shared" si="25"/>
        <v>2076.1000000000004</v>
      </c>
    </row>
    <row r="834" spans="1:10" x14ac:dyDescent="0.2">
      <c r="A834" s="47" t="s">
        <v>820</v>
      </c>
      <c r="B834" s="48">
        <v>914</v>
      </c>
      <c r="C834" s="111">
        <v>9</v>
      </c>
      <c r="D834" s="111">
        <v>9</v>
      </c>
      <c r="E834" s="119">
        <v>950148510</v>
      </c>
      <c r="F834" s="48"/>
      <c r="G834" s="49">
        <v>27366</v>
      </c>
      <c r="H834" s="49">
        <v>0</v>
      </c>
      <c r="I834" s="144">
        <f t="shared" si="24"/>
        <v>0</v>
      </c>
      <c r="J834" s="147">
        <f t="shared" si="25"/>
        <v>27366</v>
      </c>
    </row>
    <row r="835" spans="1:10" ht="25.5" x14ac:dyDescent="0.2">
      <c r="A835" s="47" t="s">
        <v>233</v>
      </c>
      <c r="B835" s="48">
        <v>914</v>
      </c>
      <c r="C835" s="111">
        <v>9</v>
      </c>
      <c r="D835" s="111">
        <v>9</v>
      </c>
      <c r="E835" s="119">
        <v>950148510</v>
      </c>
      <c r="F835" s="48">
        <v>200</v>
      </c>
      <c r="G835" s="49">
        <v>27366</v>
      </c>
      <c r="H835" s="49">
        <v>0</v>
      </c>
      <c r="I835" s="144">
        <f t="shared" si="24"/>
        <v>0</v>
      </c>
      <c r="J835" s="147">
        <f t="shared" si="25"/>
        <v>27366</v>
      </c>
    </row>
    <row r="836" spans="1:10" ht="25.5" x14ac:dyDescent="0.2">
      <c r="A836" s="47" t="s">
        <v>683</v>
      </c>
      <c r="B836" s="48">
        <v>914</v>
      </c>
      <c r="C836" s="111">
        <v>9</v>
      </c>
      <c r="D836" s="111">
        <v>9</v>
      </c>
      <c r="E836" s="119">
        <v>950148520</v>
      </c>
      <c r="F836" s="48"/>
      <c r="G836" s="49">
        <v>10451</v>
      </c>
      <c r="H836" s="49">
        <v>0</v>
      </c>
      <c r="I836" s="144">
        <f t="shared" si="24"/>
        <v>0</v>
      </c>
      <c r="J836" s="147">
        <f t="shared" si="25"/>
        <v>10451</v>
      </c>
    </row>
    <row r="837" spans="1:10" ht="25.5" x14ac:dyDescent="0.2">
      <c r="A837" s="47" t="s">
        <v>233</v>
      </c>
      <c r="B837" s="48">
        <v>914</v>
      </c>
      <c r="C837" s="111">
        <v>9</v>
      </c>
      <c r="D837" s="111">
        <v>9</v>
      </c>
      <c r="E837" s="119">
        <v>950148520</v>
      </c>
      <c r="F837" s="48">
        <v>200</v>
      </c>
      <c r="G837" s="49">
        <v>10451</v>
      </c>
      <c r="H837" s="49">
        <v>0</v>
      </c>
      <c r="I837" s="144">
        <f t="shared" si="24"/>
        <v>0</v>
      </c>
      <c r="J837" s="147">
        <f t="shared" si="25"/>
        <v>10451</v>
      </c>
    </row>
    <row r="838" spans="1:10" ht="25.5" x14ac:dyDescent="0.2">
      <c r="A838" s="47" t="s">
        <v>294</v>
      </c>
      <c r="B838" s="48">
        <v>914</v>
      </c>
      <c r="C838" s="111">
        <v>9</v>
      </c>
      <c r="D838" s="111">
        <v>9</v>
      </c>
      <c r="E838" s="119">
        <v>950148530</v>
      </c>
      <c r="F838" s="48"/>
      <c r="G838" s="49">
        <v>8470</v>
      </c>
      <c r="H838" s="49">
        <v>8422.5</v>
      </c>
      <c r="I838" s="144">
        <f t="shared" si="24"/>
        <v>99.439197166469896</v>
      </c>
      <c r="J838" s="147">
        <f t="shared" si="25"/>
        <v>47.5</v>
      </c>
    </row>
    <row r="839" spans="1:10" x14ac:dyDescent="0.2">
      <c r="A839" s="47" t="s">
        <v>228</v>
      </c>
      <c r="B839" s="48">
        <v>914</v>
      </c>
      <c r="C839" s="111">
        <v>9</v>
      </c>
      <c r="D839" s="111">
        <v>9</v>
      </c>
      <c r="E839" s="119">
        <v>950148530</v>
      </c>
      <c r="F839" s="48">
        <v>300</v>
      </c>
      <c r="G839" s="49">
        <v>8470</v>
      </c>
      <c r="H839" s="49">
        <v>8422.5</v>
      </c>
      <c r="I839" s="144">
        <f t="shared" si="24"/>
        <v>99.439197166469896</v>
      </c>
      <c r="J839" s="147">
        <f t="shared" si="25"/>
        <v>47.5</v>
      </c>
    </row>
    <row r="840" spans="1:10" x14ac:dyDescent="0.2">
      <c r="A840" s="47" t="s">
        <v>295</v>
      </c>
      <c r="B840" s="48">
        <v>914</v>
      </c>
      <c r="C840" s="111">
        <v>9</v>
      </c>
      <c r="D840" s="111">
        <v>9</v>
      </c>
      <c r="E840" s="119">
        <v>950148540</v>
      </c>
      <c r="F840" s="48"/>
      <c r="G840" s="49">
        <v>71435</v>
      </c>
      <c r="H840" s="49">
        <v>40669.5</v>
      </c>
      <c r="I840" s="144">
        <f t="shared" si="24"/>
        <v>56.932176104150621</v>
      </c>
      <c r="J840" s="147">
        <f t="shared" si="25"/>
        <v>30765.5</v>
      </c>
    </row>
    <row r="841" spans="1:10" ht="25.5" x14ac:dyDescent="0.2">
      <c r="A841" s="47" t="s">
        <v>233</v>
      </c>
      <c r="B841" s="48">
        <v>914</v>
      </c>
      <c r="C841" s="111">
        <v>9</v>
      </c>
      <c r="D841" s="111">
        <v>9</v>
      </c>
      <c r="E841" s="119">
        <v>950148540</v>
      </c>
      <c r="F841" s="48">
        <v>200</v>
      </c>
      <c r="G841" s="49">
        <v>71435</v>
      </c>
      <c r="H841" s="49">
        <v>40669.5</v>
      </c>
      <c r="I841" s="144">
        <f t="shared" si="24"/>
        <v>56.932176104150621</v>
      </c>
      <c r="J841" s="147">
        <f t="shared" si="25"/>
        <v>30765.5</v>
      </c>
    </row>
    <row r="842" spans="1:10" ht="25.5" x14ac:dyDescent="0.2">
      <c r="A842" s="47" t="s">
        <v>684</v>
      </c>
      <c r="B842" s="48">
        <v>914</v>
      </c>
      <c r="C842" s="111">
        <v>9</v>
      </c>
      <c r="D842" s="111">
        <v>9</v>
      </c>
      <c r="E842" s="119">
        <v>950148570</v>
      </c>
      <c r="F842" s="48"/>
      <c r="G842" s="49">
        <v>5499</v>
      </c>
      <c r="H842" s="49">
        <v>5499</v>
      </c>
      <c r="I842" s="144">
        <f t="shared" ref="I842:I905" si="26">H842/G842*100</f>
        <v>100</v>
      </c>
      <c r="J842" s="147">
        <f t="shared" ref="J842:J905" si="27">G842-H842</f>
        <v>0</v>
      </c>
    </row>
    <row r="843" spans="1:10" ht="25.5" x14ac:dyDescent="0.2">
      <c r="A843" s="47" t="s">
        <v>233</v>
      </c>
      <c r="B843" s="48">
        <v>914</v>
      </c>
      <c r="C843" s="111">
        <v>9</v>
      </c>
      <c r="D843" s="111">
        <v>9</v>
      </c>
      <c r="E843" s="119">
        <v>950148570</v>
      </c>
      <c r="F843" s="48">
        <v>200</v>
      </c>
      <c r="G843" s="49">
        <v>5499</v>
      </c>
      <c r="H843" s="49">
        <v>5499</v>
      </c>
      <c r="I843" s="144">
        <f t="shared" si="26"/>
        <v>100</v>
      </c>
      <c r="J843" s="147">
        <f t="shared" si="27"/>
        <v>0</v>
      </c>
    </row>
    <row r="844" spans="1:10" x14ac:dyDescent="0.2">
      <c r="A844" s="47" t="s">
        <v>685</v>
      </c>
      <c r="B844" s="48">
        <v>914</v>
      </c>
      <c r="C844" s="111">
        <v>9</v>
      </c>
      <c r="D844" s="111">
        <v>9</v>
      </c>
      <c r="E844" s="119">
        <v>950148580</v>
      </c>
      <c r="F844" s="48"/>
      <c r="G844" s="49">
        <v>19632</v>
      </c>
      <c r="H844" s="49">
        <v>1228.9000000000001</v>
      </c>
      <c r="I844" s="144">
        <f t="shared" si="26"/>
        <v>6.2596780766096174</v>
      </c>
      <c r="J844" s="147">
        <f t="shared" si="27"/>
        <v>18403.099999999999</v>
      </c>
    </row>
    <row r="845" spans="1:10" s="178" customFormat="1" ht="25.5" x14ac:dyDescent="0.2">
      <c r="A845" s="47" t="s">
        <v>233</v>
      </c>
      <c r="B845" s="48">
        <v>914</v>
      </c>
      <c r="C845" s="111">
        <v>9</v>
      </c>
      <c r="D845" s="111">
        <v>9</v>
      </c>
      <c r="E845" s="119">
        <v>950148580</v>
      </c>
      <c r="F845" s="48">
        <v>200</v>
      </c>
      <c r="G845" s="49">
        <v>19632</v>
      </c>
      <c r="H845" s="49">
        <v>1228.9000000000001</v>
      </c>
      <c r="I845" s="144">
        <f t="shared" si="26"/>
        <v>6.2596780766096174</v>
      </c>
      <c r="J845" s="147">
        <f t="shared" si="27"/>
        <v>18403.099999999999</v>
      </c>
    </row>
    <row r="846" spans="1:10" ht="25.5" x14ac:dyDescent="0.2">
      <c r="A846" s="47" t="s">
        <v>1477</v>
      </c>
      <c r="B846" s="48">
        <v>914</v>
      </c>
      <c r="C846" s="111">
        <v>9</v>
      </c>
      <c r="D846" s="111">
        <v>9</v>
      </c>
      <c r="E846" s="119">
        <v>950148590</v>
      </c>
      <c r="F846" s="48"/>
      <c r="G846" s="49">
        <v>7288.9</v>
      </c>
      <c r="H846" s="49">
        <v>0</v>
      </c>
      <c r="I846" s="144">
        <f t="shared" si="26"/>
        <v>0</v>
      </c>
      <c r="J846" s="147">
        <f t="shared" si="27"/>
        <v>7288.9</v>
      </c>
    </row>
    <row r="847" spans="1:10" ht="25.5" x14ac:dyDescent="0.2">
      <c r="A847" s="47" t="s">
        <v>263</v>
      </c>
      <c r="B847" s="48">
        <v>914</v>
      </c>
      <c r="C847" s="111">
        <v>9</v>
      </c>
      <c r="D847" s="111">
        <v>9</v>
      </c>
      <c r="E847" s="119">
        <v>950148590</v>
      </c>
      <c r="F847" s="48">
        <v>400</v>
      </c>
      <c r="G847" s="49">
        <v>7288.9</v>
      </c>
      <c r="H847" s="49">
        <v>0</v>
      </c>
      <c r="I847" s="144">
        <f t="shared" si="26"/>
        <v>0</v>
      </c>
      <c r="J847" s="147">
        <f t="shared" si="27"/>
        <v>7288.9</v>
      </c>
    </row>
    <row r="848" spans="1:10" x14ac:dyDescent="0.2">
      <c r="A848" s="47" t="s">
        <v>296</v>
      </c>
      <c r="B848" s="48">
        <v>914</v>
      </c>
      <c r="C848" s="111">
        <v>9</v>
      </c>
      <c r="D848" s="111">
        <v>9</v>
      </c>
      <c r="E848" s="119">
        <v>950151610</v>
      </c>
      <c r="F848" s="48"/>
      <c r="G848" s="49">
        <v>755.3</v>
      </c>
      <c r="H848" s="49">
        <v>380.4</v>
      </c>
      <c r="I848" s="144">
        <f t="shared" si="26"/>
        <v>50.364093737587709</v>
      </c>
      <c r="J848" s="147">
        <f t="shared" si="27"/>
        <v>374.9</v>
      </c>
    </row>
    <row r="849" spans="1:12" ht="25.5" x14ac:dyDescent="0.2">
      <c r="A849" s="47" t="s">
        <v>233</v>
      </c>
      <c r="B849" s="48">
        <v>914</v>
      </c>
      <c r="C849" s="111">
        <v>9</v>
      </c>
      <c r="D849" s="111">
        <v>9</v>
      </c>
      <c r="E849" s="119">
        <v>950151610</v>
      </c>
      <c r="F849" s="48">
        <v>200</v>
      </c>
      <c r="G849" s="49">
        <v>755.3</v>
      </c>
      <c r="H849" s="49">
        <v>380.4</v>
      </c>
      <c r="I849" s="144">
        <f t="shared" si="26"/>
        <v>50.364093737587709</v>
      </c>
      <c r="J849" s="147">
        <f t="shared" si="27"/>
        <v>374.9</v>
      </c>
    </row>
    <row r="850" spans="1:12" ht="127.5" x14ac:dyDescent="0.2">
      <c r="A850" s="47" t="s">
        <v>686</v>
      </c>
      <c r="B850" s="48">
        <v>914</v>
      </c>
      <c r="C850" s="111">
        <v>9</v>
      </c>
      <c r="D850" s="111">
        <v>9</v>
      </c>
      <c r="E850" s="119">
        <v>950152160</v>
      </c>
      <c r="F850" s="48"/>
      <c r="G850" s="49">
        <v>480.6</v>
      </c>
      <c r="H850" s="49">
        <v>106.8</v>
      </c>
      <c r="I850" s="144">
        <f t="shared" si="26"/>
        <v>22.222222222222221</v>
      </c>
      <c r="J850" s="147">
        <f t="shared" si="27"/>
        <v>373.8</v>
      </c>
    </row>
    <row r="851" spans="1:12" x14ac:dyDescent="0.2">
      <c r="A851" s="47" t="s">
        <v>228</v>
      </c>
      <c r="B851" s="48">
        <v>914</v>
      </c>
      <c r="C851" s="111">
        <v>9</v>
      </c>
      <c r="D851" s="111">
        <v>9</v>
      </c>
      <c r="E851" s="119">
        <v>950152160</v>
      </c>
      <c r="F851" s="48">
        <v>300</v>
      </c>
      <c r="G851" s="49">
        <v>480.6</v>
      </c>
      <c r="H851" s="49">
        <v>106.8</v>
      </c>
      <c r="I851" s="144">
        <f t="shared" si="26"/>
        <v>22.222222222222221</v>
      </c>
      <c r="J851" s="147">
        <f t="shared" si="27"/>
        <v>373.8</v>
      </c>
    </row>
    <row r="852" spans="1:12" ht="51" x14ac:dyDescent="0.2">
      <c r="A852" s="47" t="s">
        <v>1071</v>
      </c>
      <c r="B852" s="48">
        <v>914</v>
      </c>
      <c r="C852" s="111">
        <v>9</v>
      </c>
      <c r="D852" s="111">
        <v>9</v>
      </c>
      <c r="E852" s="119" t="s">
        <v>1072</v>
      </c>
      <c r="F852" s="48"/>
      <c r="G852" s="49">
        <v>417</v>
      </c>
      <c r="H852" s="49">
        <v>0</v>
      </c>
      <c r="I852" s="144">
        <f t="shared" si="26"/>
        <v>0</v>
      </c>
      <c r="J852" s="147">
        <f t="shared" si="27"/>
        <v>417</v>
      </c>
    </row>
    <row r="853" spans="1:12" ht="25.5" x14ac:dyDescent="0.2">
      <c r="A853" s="47" t="s">
        <v>233</v>
      </c>
      <c r="B853" s="48">
        <v>914</v>
      </c>
      <c r="C853" s="111">
        <v>9</v>
      </c>
      <c r="D853" s="111">
        <v>9</v>
      </c>
      <c r="E853" s="119" t="s">
        <v>1072</v>
      </c>
      <c r="F853" s="48">
        <v>200</v>
      </c>
      <c r="G853" s="49">
        <v>417</v>
      </c>
      <c r="H853" s="49">
        <v>0</v>
      </c>
      <c r="I853" s="144">
        <f t="shared" si="26"/>
        <v>0</v>
      </c>
      <c r="J853" s="147">
        <f t="shared" si="27"/>
        <v>417</v>
      </c>
    </row>
    <row r="854" spans="1:12" ht="51" x14ac:dyDescent="0.2">
      <c r="A854" s="47" t="s">
        <v>1073</v>
      </c>
      <c r="B854" s="48">
        <v>914</v>
      </c>
      <c r="C854" s="111">
        <v>9</v>
      </c>
      <c r="D854" s="111">
        <v>9</v>
      </c>
      <c r="E854" s="119" t="s">
        <v>1074</v>
      </c>
      <c r="F854" s="48"/>
      <c r="G854" s="49">
        <v>3029.4</v>
      </c>
      <c r="H854" s="49">
        <v>0</v>
      </c>
      <c r="I854" s="144">
        <f t="shared" si="26"/>
        <v>0</v>
      </c>
      <c r="J854" s="147">
        <f t="shared" si="27"/>
        <v>3029.4</v>
      </c>
    </row>
    <row r="855" spans="1:12" ht="25.5" x14ac:dyDescent="0.2">
      <c r="A855" s="47" t="s">
        <v>233</v>
      </c>
      <c r="B855" s="48">
        <v>914</v>
      </c>
      <c r="C855" s="111">
        <v>9</v>
      </c>
      <c r="D855" s="111">
        <v>9</v>
      </c>
      <c r="E855" s="119" t="s">
        <v>1074</v>
      </c>
      <c r="F855" s="48">
        <v>200</v>
      </c>
      <c r="G855" s="49">
        <v>3029.4</v>
      </c>
      <c r="H855" s="49">
        <v>0</v>
      </c>
      <c r="I855" s="144">
        <f t="shared" si="26"/>
        <v>0</v>
      </c>
      <c r="J855" s="147">
        <f t="shared" si="27"/>
        <v>3029.4</v>
      </c>
    </row>
    <row r="856" spans="1:12" x14ac:dyDescent="0.2">
      <c r="A856" s="47" t="s">
        <v>821</v>
      </c>
      <c r="B856" s="48">
        <v>914</v>
      </c>
      <c r="C856" s="111">
        <v>9</v>
      </c>
      <c r="D856" s="111">
        <v>9</v>
      </c>
      <c r="E856" s="119" t="s">
        <v>1075</v>
      </c>
      <c r="F856" s="48"/>
      <c r="G856" s="49">
        <v>6916.8</v>
      </c>
      <c r="H856" s="49">
        <v>4022.8</v>
      </c>
      <c r="I856" s="144">
        <f t="shared" si="26"/>
        <v>58.159842701827436</v>
      </c>
      <c r="J856" s="147">
        <f t="shared" si="27"/>
        <v>2894</v>
      </c>
    </row>
    <row r="857" spans="1:12" ht="25.5" x14ac:dyDescent="0.2">
      <c r="A857" s="47" t="s">
        <v>233</v>
      </c>
      <c r="B857" s="48">
        <v>914</v>
      </c>
      <c r="C857" s="111">
        <v>9</v>
      </c>
      <c r="D857" s="111">
        <v>9</v>
      </c>
      <c r="E857" s="119" t="s">
        <v>1075</v>
      </c>
      <c r="F857" s="48">
        <v>200</v>
      </c>
      <c r="G857" s="49">
        <v>6916.8</v>
      </c>
      <c r="H857" s="49">
        <v>4022.8</v>
      </c>
      <c r="I857" s="144">
        <f t="shared" si="26"/>
        <v>58.159842701827436</v>
      </c>
      <c r="J857" s="147">
        <f t="shared" si="27"/>
        <v>2894</v>
      </c>
    </row>
    <row r="858" spans="1:12" ht="25.5" x14ac:dyDescent="0.2">
      <c r="A858" s="47" t="s">
        <v>822</v>
      </c>
      <c r="B858" s="48">
        <v>914</v>
      </c>
      <c r="C858" s="111">
        <v>9</v>
      </c>
      <c r="D858" s="111">
        <v>9</v>
      </c>
      <c r="E858" s="119" t="s">
        <v>1076</v>
      </c>
      <c r="F858" s="48"/>
      <c r="G858" s="49">
        <v>11195.2</v>
      </c>
      <c r="H858" s="49">
        <v>5507.9</v>
      </c>
      <c r="I858" s="144">
        <f t="shared" si="26"/>
        <v>49.198763755895378</v>
      </c>
      <c r="J858" s="147">
        <f t="shared" si="27"/>
        <v>5687.3000000000011</v>
      </c>
    </row>
    <row r="859" spans="1:12" ht="25.5" x14ac:dyDescent="0.2">
      <c r="A859" s="47" t="s">
        <v>233</v>
      </c>
      <c r="B859" s="48">
        <v>914</v>
      </c>
      <c r="C859" s="111">
        <v>9</v>
      </c>
      <c r="D859" s="111">
        <v>9</v>
      </c>
      <c r="E859" s="119" t="s">
        <v>1076</v>
      </c>
      <c r="F859" s="48">
        <v>200</v>
      </c>
      <c r="G859" s="49">
        <v>11195.2</v>
      </c>
      <c r="H859" s="49">
        <v>5507.9</v>
      </c>
      <c r="I859" s="144">
        <f t="shared" si="26"/>
        <v>49.198763755895378</v>
      </c>
      <c r="J859" s="147">
        <f t="shared" si="27"/>
        <v>5687.3000000000011</v>
      </c>
      <c r="K859" s="23"/>
      <c r="L859" s="23"/>
    </row>
    <row r="860" spans="1:12" ht="51" x14ac:dyDescent="0.2">
      <c r="A860" s="47" t="s">
        <v>1478</v>
      </c>
      <c r="B860" s="48">
        <v>914</v>
      </c>
      <c r="C860" s="111">
        <v>9</v>
      </c>
      <c r="D860" s="111">
        <v>9</v>
      </c>
      <c r="E860" s="119" t="s">
        <v>1479</v>
      </c>
      <c r="F860" s="48"/>
      <c r="G860" s="49">
        <v>9357.4</v>
      </c>
      <c r="H860" s="49">
        <v>0</v>
      </c>
      <c r="I860" s="144">
        <f t="shared" si="26"/>
        <v>0</v>
      </c>
      <c r="J860" s="147">
        <f t="shared" si="27"/>
        <v>9357.4</v>
      </c>
    </row>
    <row r="861" spans="1:12" ht="25.5" x14ac:dyDescent="0.2">
      <c r="A861" s="47" t="s">
        <v>233</v>
      </c>
      <c r="B861" s="48">
        <v>914</v>
      </c>
      <c r="C861" s="111">
        <v>9</v>
      </c>
      <c r="D861" s="111">
        <v>9</v>
      </c>
      <c r="E861" s="119" t="s">
        <v>1479</v>
      </c>
      <c r="F861" s="48">
        <v>200</v>
      </c>
      <c r="G861" s="49">
        <v>9357.4</v>
      </c>
      <c r="H861" s="49">
        <v>0</v>
      </c>
      <c r="I861" s="144">
        <f t="shared" si="26"/>
        <v>0</v>
      </c>
      <c r="J861" s="147">
        <f t="shared" si="27"/>
        <v>9357.4</v>
      </c>
    </row>
    <row r="862" spans="1:12" ht="38.25" x14ac:dyDescent="0.2">
      <c r="A862" s="47" t="s">
        <v>823</v>
      </c>
      <c r="B862" s="48">
        <v>914</v>
      </c>
      <c r="C862" s="111">
        <v>9</v>
      </c>
      <c r="D862" s="111">
        <v>9</v>
      </c>
      <c r="E862" s="119" t="s">
        <v>1077</v>
      </c>
      <c r="F862" s="48"/>
      <c r="G862" s="49">
        <v>13406.8</v>
      </c>
      <c r="H862" s="49">
        <v>6529</v>
      </c>
      <c r="I862" s="144">
        <f t="shared" si="26"/>
        <v>48.699167586597845</v>
      </c>
      <c r="J862" s="147">
        <f t="shared" si="27"/>
        <v>6877.7999999999993</v>
      </c>
    </row>
    <row r="863" spans="1:12" ht="25.5" x14ac:dyDescent="0.2">
      <c r="A863" s="47" t="s">
        <v>226</v>
      </c>
      <c r="B863" s="48">
        <v>914</v>
      </c>
      <c r="C863" s="111">
        <v>9</v>
      </c>
      <c r="D863" s="111">
        <v>9</v>
      </c>
      <c r="E863" s="119" t="s">
        <v>1077</v>
      </c>
      <c r="F863" s="48">
        <v>600</v>
      </c>
      <c r="G863" s="49">
        <v>13406.8</v>
      </c>
      <c r="H863" s="49">
        <v>6529</v>
      </c>
      <c r="I863" s="144">
        <f t="shared" si="26"/>
        <v>48.699167586597845</v>
      </c>
      <c r="J863" s="147">
        <f t="shared" si="27"/>
        <v>6877.7999999999993</v>
      </c>
    </row>
    <row r="864" spans="1:12" ht="25.5" x14ac:dyDescent="0.2">
      <c r="A864" s="47" t="s">
        <v>1046</v>
      </c>
      <c r="B864" s="48">
        <v>914</v>
      </c>
      <c r="C864" s="111">
        <v>9</v>
      </c>
      <c r="D864" s="111">
        <v>9</v>
      </c>
      <c r="E864" s="119">
        <v>950200000</v>
      </c>
      <c r="F864" s="48"/>
      <c r="G864" s="49">
        <v>39600.1</v>
      </c>
      <c r="H864" s="49">
        <v>24709</v>
      </c>
      <c r="I864" s="144">
        <f t="shared" si="26"/>
        <v>62.396307080032628</v>
      </c>
      <c r="J864" s="147">
        <f t="shared" si="27"/>
        <v>14891.099999999999</v>
      </c>
    </row>
    <row r="865" spans="1:10" ht="38.25" x14ac:dyDescent="0.2">
      <c r="A865" s="47" t="s">
        <v>826</v>
      </c>
      <c r="B865" s="48">
        <v>914</v>
      </c>
      <c r="C865" s="111">
        <v>9</v>
      </c>
      <c r="D865" s="111">
        <v>9</v>
      </c>
      <c r="E865" s="119" t="s">
        <v>1078</v>
      </c>
      <c r="F865" s="48"/>
      <c r="G865" s="49">
        <v>39600.1</v>
      </c>
      <c r="H865" s="49">
        <v>24709</v>
      </c>
      <c r="I865" s="144">
        <f t="shared" si="26"/>
        <v>62.396307080032628</v>
      </c>
      <c r="J865" s="147">
        <f t="shared" si="27"/>
        <v>14891.099999999999</v>
      </c>
    </row>
    <row r="866" spans="1:10" ht="25.5" x14ac:dyDescent="0.2">
      <c r="A866" s="47" t="s">
        <v>233</v>
      </c>
      <c r="B866" s="48">
        <v>914</v>
      </c>
      <c r="C866" s="111">
        <v>9</v>
      </c>
      <c r="D866" s="111">
        <v>9</v>
      </c>
      <c r="E866" s="119" t="s">
        <v>1078</v>
      </c>
      <c r="F866" s="48">
        <v>200</v>
      </c>
      <c r="G866" s="49">
        <v>39600.1</v>
      </c>
      <c r="H866" s="49">
        <v>24709</v>
      </c>
      <c r="I866" s="144">
        <f t="shared" si="26"/>
        <v>62.396307080032628</v>
      </c>
      <c r="J866" s="147">
        <f t="shared" si="27"/>
        <v>14891.099999999999</v>
      </c>
    </row>
    <row r="867" spans="1:10" ht="25.5" x14ac:dyDescent="0.2">
      <c r="A867" s="47" t="s">
        <v>1044</v>
      </c>
      <c r="B867" s="48">
        <v>914</v>
      </c>
      <c r="C867" s="111">
        <v>9</v>
      </c>
      <c r="D867" s="111">
        <v>9</v>
      </c>
      <c r="E867" s="119">
        <v>950300000</v>
      </c>
      <c r="F867" s="48"/>
      <c r="G867" s="49">
        <v>1500</v>
      </c>
      <c r="H867" s="49">
        <v>519.6</v>
      </c>
      <c r="I867" s="144">
        <f t="shared" si="26"/>
        <v>34.64</v>
      </c>
      <c r="J867" s="147">
        <f t="shared" si="27"/>
        <v>980.4</v>
      </c>
    </row>
    <row r="868" spans="1:10" x14ac:dyDescent="0.2">
      <c r="A868" s="47" t="s">
        <v>299</v>
      </c>
      <c r="B868" s="48">
        <v>914</v>
      </c>
      <c r="C868" s="111">
        <v>9</v>
      </c>
      <c r="D868" s="111">
        <v>9</v>
      </c>
      <c r="E868" s="119">
        <v>950348550</v>
      </c>
      <c r="F868" s="48"/>
      <c r="G868" s="49">
        <v>1500</v>
      </c>
      <c r="H868" s="49">
        <v>519.6</v>
      </c>
      <c r="I868" s="144">
        <f t="shared" si="26"/>
        <v>34.64</v>
      </c>
      <c r="J868" s="147">
        <f t="shared" si="27"/>
        <v>980.4</v>
      </c>
    </row>
    <row r="869" spans="1:10" ht="25.5" x14ac:dyDescent="0.2">
      <c r="A869" s="47" t="s">
        <v>233</v>
      </c>
      <c r="B869" s="48">
        <v>914</v>
      </c>
      <c r="C869" s="111">
        <v>9</v>
      </c>
      <c r="D869" s="111">
        <v>9</v>
      </c>
      <c r="E869" s="119">
        <v>950348550</v>
      </c>
      <c r="F869" s="48">
        <v>200</v>
      </c>
      <c r="G869" s="49">
        <v>1500</v>
      </c>
      <c r="H869" s="49">
        <v>519.6</v>
      </c>
      <c r="I869" s="144">
        <f t="shared" si="26"/>
        <v>34.64</v>
      </c>
      <c r="J869" s="147">
        <f t="shared" si="27"/>
        <v>980.4</v>
      </c>
    </row>
    <row r="870" spans="1:10" ht="25.5" x14ac:dyDescent="0.2">
      <c r="A870" s="47" t="s">
        <v>1051</v>
      </c>
      <c r="B870" s="48">
        <v>914</v>
      </c>
      <c r="C870" s="111">
        <v>9</v>
      </c>
      <c r="D870" s="111">
        <v>9</v>
      </c>
      <c r="E870" s="119">
        <v>1400000000</v>
      </c>
      <c r="F870" s="48"/>
      <c r="G870" s="49">
        <v>7585</v>
      </c>
      <c r="H870" s="49">
        <v>3900</v>
      </c>
      <c r="I870" s="144">
        <f t="shared" si="26"/>
        <v>51.417270929466049</v>
      </c>
      <c r="J870" s="147">
        <f t="shared" si="27"/>
        <v>3685</v>
      </c>
    </row>
    <row r="871" spans="1:10" ht="25.5" x14ac:dyDescent="0.2">
      <c r="A871" s="47" t="s">
        <v>1052</v>
      </c>
      <c r="B871" s="48">
        <v>914</v>
      </c>
      <c r="C871" s="111">
        <v>9</v>
      </c>
      <c r="D871" s="111">
        <v>9</v>
      </c>
      <c r="E871" s="119">
        <v>1450000000</v>
      </c>
      <c r="F871" s="48"/>
      <c r="G871" s="49">
        <v>7585</v>
      </c>
      <c r="H871" s="49">
        <v>3900</v>
      </c>
      <c r="I871" s="144">
        <f t="shared" si="26"/>
        <v>51.417270929466049</v>
      </c>
      <c r="J871" s="147">
        <f t="shared" si="27"/>
        <v>3685</v>
      </c>
    </row>
    <row r="872" spans="1:10" ht="25.5" x14ac:dyDescent="0.2">
      <c r="A872" s="47" t="s">
        <v>1079</v>
      </c>
      <c r="B872" s="48">
        <v>914</v>
      </c>
      <c r="C872" s="111">
        <v>9</v>
      </c>
      <c r="D872" s="111">
        <v>9</v>
      </c>
      <c r="E872" s="119">
        <v>1450200000</v>
      </c>
      <c r="F872" s="48"/>
      <c r="G872" s="49">
        <v>4230</v>
      </c>
      <c r="H872" s="49">
        <v>3900</v>
      </c>
      <c r="I872" s="144">
        <f t="shared" si="26"/>
        <v>92.198581560283685</v>
      </c>
      <c r="J872" s="147">
        <f t="shared" si="27"/>
        <v>330</v>
      </c>
    </row>
    <row r="873" spans="1:10" ht="25.5" x14ac:dyDescent="0.2">
      <c r="A873" s="47" t="s">
        <v>300</v>
      </c>
      <c r="B873" s="48">
        <v>914</v>
      </c>
      <c r="C873" s="111">
        <v>9</v>
      </c>
      <c r="D873" s="111">
        <v>9</v>
      </c>
      <c r="E873" s="119">
        <v>1450220150</v>
      </c>
      <c r="F873" s="48"/>
      <c r="G873" s="49">
        <v>530</v>
      </c>
      <c r="H873" s="49">
        <v>200</v>
      </c>
      <c r="I873" s="144">
        <f t="shared" si="26"/>
        <v>37.735849056603776</v>
      </c>
      <c r="J873" s="147">
        <f t="shared" si="27"/>
        <v>330</v>
      </c>
    </row>
    <row r="874" spans="1:10" ht="25.5" x14ac:dyDescent="0.2">
      <c r="A874" s="47" t="s">
        <v>233</v>
      </c>
      <c r="B874" s="48">
        <v>914</v>
      </c>
      <c r="C874" s="111">
        <v>9</v>
      </c>
      <c r="D874" s="111">
        <v>9</v>
      </c>
      <c r="E874" s="119">
        <v>1450220150</v>
      </c>
      <c r="F874" s="48">
        <v>200</v>
      </c>
      <c r="G874" s="49">
        <v>530</v>
      </c>
      <c r="H874" s="49">
        <v>200</v>
      </c>
      <c r="I874" s="144">
        <f t="shared" si="26"/>
        <v>37.735849056603776</v>
      </c>
      <c r="J874" s="147">
        <f t="shared" si="27"/>
        <v>330</v>
      </c>
    </row>
    <row r="875" spans="1:10" ht="38.25" x14ac:dyDescent="0.2">
      <c r="A875" s="47" t="s">
        <v>828</v>
      </c>
      <c r="B875" s="48">
        <v>914</v>
      </c>
      <c r="C875" s="111">
        <v>9</v>
      </c>
      <c r="D875" s="111">
        <v>9</v>
      </c>
      <c r="E875" s="119">
        <v>1450277060</v>
      </c>
      <c r="F875" s="48"/>
      <c r="G875" s="49">
        <v>3700</v>
      </c>
      <c r="H875" s="49">
        <v>3700</v>
      </c>
      <c r="I875" s="144">
        <f t="shared" si="26"/>
        <v>100</v>
      </c>
      <c r="J875" s="147">
        <f t="shared" si="27"/>
        <v>0</v>
      </c>
    </row>
    <row r="876" spans="1:10" x14ac:dyDescent="0.2">
      <c r="A876" s="47" t="s">
        <v>250</v>
      </c>
      <c r="B876" s="48">
        <v>914</v>
      </c>
      <c r="C876" s="111">
        <v>9</v>
      </c>
      <c r="D876" s="111">
        <v>9</v>
      </c>
      <c r="E876" s="119">
        <v>1450277060</v>
      </c>
      <c r="F876" s="48">
        <v>500</v>
      </c>
      <c r="G876" s="49">
        <v>3700</v>
      </c>
      <c r="H876" s="49">
        <v>3700</v>
      </c>
      <c r="I876" s="144">
        <f t="shared" si="26"/>
        <v>100</v>
      </c>
      <c r="J876" s="147">
        <f t="shared" si="27"/>
        <v>0</v>
      </c>
    </row>
    <row r="877" spans="1:10" ht="51" x14ac:dyDescent="0.2">
      <c r="A877" s="47" t="s">
        <v>1080</v>
      </c>
      <c r="B877" s="48">
        <v>914</v>
      </c>
      <c r="C877" s="111">
        <v>9</v>
      </c>
      <c r="D877" s="111">
        <v>9</v>
      </c>
      <c r="E877" s="119">
        <v>1450400000</v>
      </c>
      <c r="F877" s="48"/>
      <c r="G877" s="49">
        <v>3355</v>
      </c>
      <c r="H877" s="49">
        <v>0</v>
      </c>
      <c r="I877" s="144">
        <f t="shared" si="26"/>
        <v>0</v>
      </c>
      <c r="J877" s="147">
        <f t="shared" si="27"/>
        <v>3355</v>
      </c>
    </row>
    <row r="878" spans="1:10" ht="25.5" x14ac:dyDescent="0.2">
      <c r="A878" s="47" t="s">
        <v>287</v>
      </c>
      <c r="B878" s="48">
        <v>914</v>
      </c>
      <c r="C878" s="111">
        <v>9</v>
      </c>
      <c r="D878" s="111">
        <v>9</v>
      </c>
      <c r="E878" s="119">
        <v>1450406000</v>
      </c>
      <c r="F878" s="48"/>
      <c r="G878" s="49">
        <v>3355</v>
      </c>
      <c r="H878" s="49">
        <v>0</v>
      </c>
      <c r="I878" s="144">
        <f t="shared" si="26"/>
        <v>0</v>
      </c>
      <c r="J878" s="147">
        <f t="shared" si="27"/>
        <v>3355</v>
      </c>
    </row>
    <row r="879" spans="1:10" ht="25.5" x14ac:dyDescent="0.2">
      <c r="A879" s="47" t="s">
        <v>233</v>
      </c>
      <c r="B879" s="48">
        <v>914</v>
      </c>
      <c r="C879" s="111">
        <v>9</v>
      </c>
      <c r="D879" s="111">
        <v>9</v>
      </c>
      <c r="E879" s="119">
        <v>1450406000</v>
      </c>
      <c r="F879" s="48">
        <v>200</v>
      </c>
      <c r="G879" s="49">
        <v>3355</v>
      </c>
      <c r="H879" s="49">
        <v>0</v>
      </c>
      <c r="I879" s="144">
        <f t="shared" si="26"/>
        <v>0</v>
      </c>
      <c r="J879" s="147">
        <f t="shared" si="27"/>
        <v>3355</v>
      </c>
    </row>
    <row r="880" spans="1:10" x14ac:dyDescent="0.2">
      <c r="A880" s="47" t="s">
        <v>230</v>
      </c>
      <c r="B880" s="48">
        <v>914</v>
      </c>
      <c r="C880" s="111">
        <v>9</v>
      </c>
      <c r="D880" s="111">
        <v>9</v>
      </c>
      <c r="E880" s="119">
        <v>8900000000</v>
      </c>
      <c r="F880" s="48"/>
      <c r="G880" s="49">
        <v>34133</v>
      </c>
      <c r="H880" s="49">
        <v>19847.5</v>
      </c>
      <c r="I880" s="144">
        <f t="shared" si="26"/>
        <v>58.147540503325224</v>
      </c>
      <c r="J880" s="147">
        <f t="shared" si="27"/>
        <v>14285.5</v>
      </c>
    </row>
    <row r="881" spans="1:10" x14ac:dyDescent="0.2">
      <c r="A881" s="47" t="s">
        <v>230</v>
      </c>
      <c r="B881" s="48">
        <v>914</v>
      </c>
      <c r="C881" s="111">
        <v>9</v>
      </c>
      <c r="D881" s="111">
        <v>9</v>
      </c>
      <c r="E881" s="119">
        <v>8900000110</v>
      </c>
      <c r="F881" s="48"/>
      <c r="G881" s="49">
        <v>29454</v>
      </c>
      <c r="H881" s="49">
        <v>18882.2</v>
      </c>
      <c r="I881" s="144">
        <f t="shared" si="26"/>
        <v>64.107421742377952</v>
      </c>
      <c r="J881" s="147">
        <f t="shared" si="27"/>
        <v>10571.8</v>
      </c>
    </row>
    <row r="882" spans="1:10" ht="38.25" x14ac:dyDescent="0.2">
      <c r="A882" s="47" t="s">
        <v>231</v>
      </c>
      <c r="B882" s="48">
        <v>914</v>
      </c>
      <c r="C882" s="111">
        <v>9</v>
      </c>
      <c r="D882" s="111">
        <v>9</v>
      </c>
      <c r="E882" s="119">
        <v>8900000110</v>
      </c>
      <c r="F882" s="48">
        <v>100</v>
      </c>
      <c r="G882" s="49">
        <v>29454</v>
      </c>
      <c r="H882" s="49">
        <v>18882.2</v>
      </c>
      <c r="I882" s="144">
        <f t="shared" si="26"/>
        <v>64.107421742377952</v>
      </c>
      <c r="J882" s="147">
        <f t="shared" si="27"/>
        <v>10571.8</v>
      </c>
    </row>
    <row r="883" spans="1:10" x14ac:dyDescent="0.2">
      <c r="A883" s="47" t="s">
        <v>230</v>
      </c>
      <c r="B883" s="48">
        <v>914</v>
      </c>
      <c r="C883" s="111">
        <v>9</v>
      </c>
      <c r="D883" s="111">
        <v>9</v>
      </c>
      <c r="E883" s="119">
        <v>8900000190</v>
      </c>
      <c r="F883" s="48"/>
      <c r="G883" s="49">
        <v>2749</v>
      </c>
      <c r="H883" s="49">
        <v>747.7</v>
      </c>
      <c r="I883" s="144">
        <f t="shared" si="26"/>
        <v>27.198981447799202</v>
      </c>
      <c r="J883" s="147">
        <f t="shared" si="27"/>
        <v>2001.3</v>
      </c>
    </row>
    <row r="884" spans="1:10" ht="38.25" x14ac:dyDescent="0.2">
      <c r="A884" s="47" t="s">
        <v>231</v>
      </c>
      <c r="B884" s="48">
        <v>914</v>
      </c>
      <c r="C884" s="111">
        <v>9</v>
      </c>
      <c r="D884" s="111">
        <v>9</v>
      </c>
      <c r="E884" s="119">
        <v>8900000190</v>
      </c>
      <c r="F884" s="48">
        <v>100</v>
      </c>
      <c r="G884" s="49">
        <v>690</v>
      </c>
      <c r="H884" s="49">
        <v>319.60000000000002</v>
      </c>
      <c r="I884" s="144">
        <f t="shared" si="26"/>
        <v>46.318840579710148</v>
      </c>
      <c r="J884" s="147">
        <f t="shared" si="27"/>
        <v>370.4</v>
      </c>
    </row>
    <row r="885" spans="1:10" ht="25.5" x14ac:dyDescent="0.2">
      <c r="A885" s="47" t="s">
        <v>233</v>
      </c>
      <c r="B885" s="48">
        <v>914</v>
      </c>
      <c r="C885" s="111">
        <v>9</v>
      </c>
      <c r="D885" s="111">
        <v>9</v>
      </c>
      <c r="E885" s="119">
        <v>8900000190</v>
      </c>
      <c r="F885" s="48">
        <v>200</v>
      </c>
      <c r="G885" s="49">
        <v>1959</v>
      </c>
      <c r="H885" s="49">
        <v>418.1</v>
      </c>
      <c r="I885" s="144">
        <f t="shared" si="26"/>
        <v>21.342521694742217</v>
      </c>
      <c r="J885" s="147">
        <f t="shared" si="27"/>
        <v>1540.9</v>
      </c>
    </row>
    <row r="886" spans="1:10" x14ac:dyDescent="0.2">
      <c r="A886" s="47" t="s">
        <v>227</v>
      </c>
      <c r="B886" s="48">
        <v>914</v>
      </c>
      <c r="C886" s="111">
        <v>9</v>
      </c>
      <c r="D886" s="111">
        <v>9</v>
      </c>
      <c r="E886" s="119">
        <v>8900000190</v>
      </c>
      <c r="F886" s="48">
        <v>800</v>
      </c>
      <c r="G886" s="49">
        <v>100</v>
      </c>
      <c r="H886" s="49">
        <v>10</v>
      </c>
      <c r="I886" s="144">
        <f t="shared" si="26"/>
        <v>10</v>
      </c>
      <c r="J886" s="147">
        <f t="shared" si="27"/>
        <v>90</v>
      </c>
    </row>
    <row r="887" spans="1:10" ht="25.5" x14ac:dyDescent="0.2">
      <c r="A887" s="47" t="s">
        <v>806</v>
      </c>
      <c r="B887" s="48">
        <v>914</v>
      </c>
      <c r="C887" s="111">
        <v>9</v>
      </c>
      <c r="D887" s="111">
        <v>9</v>
      </c>
      <c r="E887" s="119">
        <v>8900000870</v>
      </c>
      <c r="F887" s="48"/>
      <c r="G887" s="49">
        <v>300</v>
      </c>
      <c r="H887" s="49">
        <v>130.69999999999999</v>
      </c>
      <c r="I887" s="144">
        <f t="shared" si="26"/>
        <v>43.566666666666663</v>
      </c>
      <c r="J887" s="147">
        <f t="shared" si="27"/>
        <v>169.3</v>
      </c>
    </row>
    <row r="888" spans="1:10" ht="38.25" x14ac:dyDescent="0.2">
      <c r="A888" s="47" t="s">
        <v>231</v>
      </c>
      <c r="B888" s="48">
        <v>914</v>
      </c>
      <c r="C888" s="111">
        <v>9</v>
      </c>
      <c r="D888" s="111">
        <v>9</v>
      </c>
      <c r="E888" s="119">
        <v>8900000870</v>
      </c>
      <c r="F888" s="48">
        <v>100</v>
      </c>
      <c r="G888" s="49">
        <v>300</v>
      </c>
      <c r="H888" s="49">
        <v>130.69999999999999</v>
      </c>
      <c r="I888" s="144">
        <f t="shared" si="26"/>
        <v>43.566666666666663</v>
      </c>
      <c r="J888" s="147">
        <f t="shared" si="27"/>
        <v>169.3</v>
      </c>
    </row>
    <row r="889" spans="1:10" ht="25.5" x14ac:dyDescent="0.2">
      <c r="A889" s="47" t="s">
        <v>1463</v>
      </c>
      <c r="B889" s="48">
        <v>914</v>
      </c>
      <c r="C889" s="111">
        <v>9</v>
      </c>
      <c r="D889" s="111">
        <v>9</v>
      </c>
      <c r="E889" s="119">
        <v>8900055490</v>
      </c>
      <c r="F889" s="48"/>
      <c r="G889" s="49">
        <v>1630</v>
      </c>
      <c r="H889" s="49">
        <v>86.9</v>
      </c>
      <c r="I889" s="144">
        <f t="shared" si="26"/>
        <v>5.331288343558283</v>
      </c>
      <c r="J889" s="147">
        <f t="shared" si="27"/>
        <v>1543.1</v>
      </c>
    </row>
    <row r="890" spans="1:10" ht="38.25" x14ac:dyDescent="0.2">
      <c r="A890" s="47" t="s">
        <v>231</v>
      </c>
      <c r="B890" s="48">
        <v>914</v>
      </c>
      <c r="C890" s="111">
        <v>9</v>
      </c>
      <c r="D890" s="111">
        <v>9</v>
      </c>
      <c r="E890" s="119">
        <v>8900055490</v>
      </c>
      <c r="F890" s="48">
        <v>100</v>
      </c>
      <c r="G890" s="49">
        <v>1630</v>
      </c>
      <c r="H890" s="49">
        <v>86.9</v>
      </c>
      <c r="I890" s="144">
        <f t="shared" si="26"/>
        <v>5.331288343558283</v>
      </c>
      <c r="J890" s="147">
        <f t="shared" si="27"/>
        <v>1543.1</v>
      </c>
    </row>
    <row r="891" spans="1:10" x14ac:dyDescent="0.2">
      <c r="A891" s="47" t="s">
        <v>829</v>
      </c>
      <c r="B891" s="48">
        <v>914</v>
      </c>
      <c r="C891" s="111">
        <v>9</v>
      </c>
      <c r="D891" s="111">
        <v>9</v>
      </c>
      <c r="E891" s="119">
        <v>9200000000</v>
      </c>
      <c r="F891" s="48"/>
      <c r="G891" s="49">
        <v>95238</v>
      </c>
      <c r="H891" s="49">
        <v>49691.9</v>
      </c>
      <c r="I891" s="144">
        <f t="shared" si="26"/>
        <v>52.176547176547182</v>
      </c>
      <c r="J891" s="147">
        <f t="shared" si="27"/>
        <v>45546.1</v>
      </c>
    </row>
    <row r="892" spans="1:10" x14ac:dyDescent="0.2">
      <c r="A892" s="47" t="s">
        <v>830</v>
      </c>
      <c r="B892" s="48">
        <v>914</v>
      </c>
      <c r="C892" s="111">
        <v>9</v>
      </c>
      <c r="D892" s="111">
        <v>9</v>
      </c>
      <c r="E892" s="119">
        <v>9200040540</v>
      </c>
      <c r="F892" s="48"/>
      <c r="G892" s="49">
        <v>95238</v>
      </c>
      <c r="H892" s="49">
        <v>49691.9</v>
      </c>
      <c r="I892" s="144">
        <f t="shared" si="26"/>
        <v>52.176547176547182</v>
      </c>
      <c r="J892" s="147">
        <f t="shared" si="27"/>
        <v>45546.1</v>
      </c>
    </row>
    <row r="893" spans="1:10" ht="38.25" x14ac:dyDescent="0.2">
      <c r="A893" s="47" t="s">
        <v>231</v>
      </c>
      <c r="B893" s="48">
        <v>914</v>
      </c>
      <c r="C893" s="111">
        <v>9</v>
      </c>
      <c r="D893" s="111">
        <v>9</v>
      </c>
      <c r="E893" s="119">
        <v>9200040540</v>
      </c>
      <c r="F893" s="48">
        <v>100</v>
      </c>
      <c r="G893" s="49">
        <v>86423</v>
      </c>
      <c r="H893" s="49">
        <v>46482</v>
      </c>
      <c r="I893" s="144">
        <f t="shared" si="26"/>
        <v>53.784293532971553</v>
      </c>
      <c r="J893" s="147">
        <f t="shared" si="27"/>
        <v>39941</v>
      </c>
    </row>
    <row r="894" spans="1:10" ht="25.5" x14ac:dyDescent="0.2">
      <c r="A894" s="47" t="s">
        <v>233</v>
      </c>
      <c r="B894" s="48">
        <v>914</v>
      </c>
      <c r="C894" s="111">
        <v>9</v>
      </c>
      <c r="D894" s="111">
        <v>9</v>
      </c>
      <c r="E894" s="119">
        <v>9200040540</v>
      </c>
      <c r="F894" s="48">
        <v>200</v>
      </c>
      <c r="G894" s="49">
        <v>8815</v>
      </c>
      <c r="H894" s="49">
        <v>3209.9</v>
      </c>
      <c r="I894" s="144">
        <f t="shared" si="26"/>
        <v>36.414066931366989</v>
      </c>
      <c r="J894" s="147">
        <f t="shared" si="27"/>
        <v>5605.1</v>
      </c>
    </row>
    <row r="895" spans="1:10" ht="25.5" x14ac:dyDescent="0.2">
      <c r="A895" s="47" t="s">
        <v>236</v>
      </c>
      <c r="B895" s="48">
        <v>914</v>
      </c>
      <c r="C895" s="111">
        <v>9</v>
      </c>
      <c r="D895" s="111">
        <v>9</v>
      </c>
      <c r="E895" s="119">
        <v>9900000000</v>
      </c>
      <c r="F895" s="48"/>
      <c r="G895" s="49">
        <v>1568.3</v>
      </c>
      <c r="H895" s="49">
        <v>850.4</v>
      </c>
      <c r="I895" s="144">
        <f t="shared" si="26"/>
        <v>54.22431932665944</v>
      </c>
      <c r="J895" s="147">
        <f t="shared" si="27"/>
        <v>717.9</v>
      </c>
    </row>
    <row r="896" spans="1:10" ht="25.5" x14ac:dyDescent="0.2">
      <c r="A896" s="47" t="s">
        <v>654</v>
      </c>
      <c r="B896" s="48">
        <v>914</v>
      </c>
      <c r="C896" s="111">
        <v>9</v>
      </c>
      <c r="D896" s="111">
        <v>9</v>
      </c>
      <c r="E896" s="119">
        <v>9900059800</v>
      </c>
      <c r="F896" s="48"/>
      <c r="G896" s="49">
        <v>1568.3</v>
      </c>
      <c r="H896" s="49">
        <v>850.4</v>
      </c>
      <c r="I896" s="144">
        <f t="shared" si="26"/>
        <v>54.22431932665944</v>
      </c>
      <c r="J896" s="147">
        <f t="shared" si="27"/>
        <v>717.9</v>
      </c>
    </row>
    <row r="897" spans="1:10" ht="38.25" x14ac:dyDescent="0.2">
      <c r="A897" s="47" t="s">
        <v>231</v>
      </c>
      <c r="B897" s="48">
        <v>914</v>
      </c>
      <c r="C897" s="111">
        <v>9</v>
      </c>
      <c r="D897" s="111">
        <v>9</v>
      </c>
      <c r="E897" s="119">
        <v>9900059800</v>
      </c>
      <c r="F897" s="48">
        <v>100</v>
      </c>
      <c r="G897" s="49">
        <v>1568.3</v>
      </c>
      <c r="H897" s="49">
        <v>850.4</v>
      </c>
      <c r="I897" s="144">
        <f t="shared" si="26"/>
        <v>54.22431932665944</v>
      </c>
      <c r="J897" s="147">
        <f t="shared" si="27"/>
        <v>717.9</v>
      </c>
    </row>
    <row r="898" spans="1:10" x14ac:dyDescent="0.2">
      <c r="A898" s="47" t="s">
        <v>163</v>
      </c>
      <c r="B898" s="48">
        <v>914</v>
      </c>
      <c r="C898" s="111">
        <v>10</v>
      </c>
      <c r="D898" s="111"/>
      <c r="E898" s="119"/>
      <c r="F898" s="48"/>
      <c r="G898" s="49">
        <v>4454882</v>
      </c>
      <c r="H898" s="49">
        <v>2308033.9</v>
      </c>
      <c r="I898" s="144">
        <f t="shared" si="26"/>
        <v>51.809091688623852</v>
      </c>
      <c r="J898" s="147">
        <f t="shared" si="27"/>
        <v>2146848.1</v>
      </c>
    </row>
    <row r="899" spans="1:10" x14ac:dyDescent="0.2">
      <c r="A899" s="47" t="s">
        <v>134</v>
      </c>
      <c r="B899" s="48">
        <v>914</v>
      </c>
      <c r="C899" s="111">
        <v>10</v>
      </c>
      <c r="D899" s="111">
        <v>3</v>
      </c>
      <c r="E899" s="119"/>
      <c r="F899" s="48"/>
      <c r="G899" s="49">
        <v>4452010.5999999996</v>
      </c>
      <c r="H899" s="49">
        <v>2306394.6</v>
      </c>
      <c r="I899" s="144">
        <f t="shared" si="26"/>
        <v>51.80568527846723</v>
      </c>
      <c r="J899" s="147">
        <f t="shared" si="27"/>
        <v>2145615.9999999995</v>
      </c>
    </row>
    <row r="900" spans="1:10" ht="25.5" x14ac:dyDescent="0.2">
      <c r="A900" s="47" t="s">
        <v>1043</v>
      </c>
      <c r="B900" s="48">
        <v>914</v>
      </c>
      <c r="C900" s="111">
        <v>10</v>
      </c>
      <c r="D900" s="111">
        <v>3</v>
      </c>
      <c r="E900" s="119">
        <v>900000000</v>
      </c>
      <c r="F900" s="48"/>
      <c r="G900" s="49">
        <v>4443429.5999999996</v>
      </c>
      <c r="H900" s="49">
        <v>2298567.2999999998</v>
      </c>
      <c r="I900" s="144">
        <f t="shared" si="26"/>
        <v>51.729576181425266</v>
      </c>
      <c r="J900" s="147">
        <f t="shared" si="27"/>
        <v>2144862.2999999998</v>
      </c>
    </row>
    <row r="901" spans="1:10" x14ac:dyDescent="0.2">
      <c r="A901" s="47" t="s">
        <v>491</v>
      </c>
      <c r="B901" s="48">
        <v>914</v>
      </c>
      <c r="C901" s="111">
        <v>10</v>
      </c>
      <c r="D901" s="111">
        <v>3</v>
      </c>
      <c r="E901" s="119">
        <v>950000000</v>
      </c>
      <c r="F901" s="48"/>
      <c r="G901" s="49">
        <v>4443429.5999999996</v>
      </c>
      <c r="H901" s="49">
        <v>2298567.2999999998</v>
      </c>
      <c r="I901" s="144">
        <f t="shared" si="26"/>
        <v>51.729576181425266</v>
      </c>
      <c r="J901" s="147">
        <f t="shared" si="27"/>
        <v>2144862.2999999998</v>
      </c>
    </row>
    <row r="902" spans="1:10" ht="38.25" x14ac:dyDescent="0.2">
      <c r="A902" s="47" t="s">
        <v>1047</v>
      </c>
      <c r="B902" s="48">
        <v>914</v>
      </c>
      <c r="C902" s="111">
        <v>10</v>
      </c>
      <c r="D902" s="111">
        <v>3</v>
      </c>
      <c r="E902" s="119">
        <v>950100000</v>
      </c>
      <c r="F902" s="48"/>
      <c r="G902" s="49">
        <v>567057.69999999995</v>
      </c>
      <c r="H902" s="49">
        <v>408181.4</v>
      </c>
      <c r="I902" s="144">
        <f t="shared" si="26"/>
        <v>71.982339716046539</v>
      </c>
      <c r="J902" s="147">
        <f t="shared" si="27"/>
        <v>158876.29999999993</v>
      </c>
    </row>
    <row r="903" spans="1:10" ht="25.5" x14ac:dyDescent="0.2">
      <c r="A903" s="47" t="s">
        <v>301</v>
      </c>
      <c r="B903" s="48">
        <v>914</v>
      </c>
      <c r="C903" s="111">
        <v>10</v>
      </c>
      <c r="D903" s="111">
        <v>3</v>
      </c>
      <c r="E903" s="119">
        <v>950101410</v>
      </c>
      <c r="F903" s="48"/>
      <c r="G903" s="49">
        <v>22281</v>
      </c>
      <c r="H903" s="49">
        <v>13366.3</v>
      </c>
      <c r="I903" s="144">
        <f t="shared" si="26"/>
        <v>59.989677303532154</v>
      </c>
      <c r="J903" s="147">
        <f t="shared" si="27"/>
        <v>8914.7000000000007</v>
      </c>
    </row>
    <row r="904" spans="1:10" ht="25.5" x14ac:dyDescent="0.2">
      <c r="A904" s="47" t="s">
        <v>233</v>
      </c>
      <c r="B904" s="48">
        <v>914</v>
      </c>
      <c r="C904" s="111">
        <v>10</v>
      </c>
      <c r="D904" s="111">
        <v>3</v>
      </c>
      <c r="E904" s="119">
        <v>950101410</v>
      </c>
      <c r="F904" s="48">
        <v>200</v>
      </c>
      <c r="G904" s="49">
        <v>22281</v>
      </c>
      <c r="H904" s="49">
        <v>13366.3</v>
      </c>
      <c r="I904" s="144">
        <f t="shared" si="26"/>
        <v>59.989677303532154</v>
      </c>
      <c r="J904" s="147">
        <f t="shared" si="27"/>
        <v>8914.7000000000007</v>
      </c>
    </row>
    <row r="905" spans="1:10" x14ac:dyDescent="0.2">
      <c r="A905" s="47" t="s">
        <v>302</v>
      </c>
      <c r="B905" s="48">
        <v>914</v>
      </c>
      <c r="C905" s="111">
        <v>10</v>
      </c>
      <c r="D905" s="111">
        <v>3</v>
      </c>
      <c r="E905" s="119">
        <v>950101420</v>
      </c>
      <c r="F905" s="48"/>
      <c r="G905" s="49">
        <v>269502</v>
      </c>
      <c r="H905" s="49">
        <v>169775.2</v>
      </c>
      <c r="I905" s="144">
        <f t="shared" si="26"/>
        <v>62.995896134351511</v>
      </c>
      <c r="J905" s="147">
        <f t="shared" si="27"/>
        <v>99726.799999999988</v>
      </c>
    </row>
    <row r="906" spans="1:10" x14ac:dyDescent="0.2">
      <c r="A906" s="47" t="s">
        <v>228</v>
      </c>
      <c r="B906" s="48">
        <v>914</v>
      </c>
      <c r="C906" s="111">
        <v>10</v>
      </c>
      <c r="D906" s="111">
        <v>3</v>
      </c>
      <c r="E906" s="119">
        <v>950101420</v>
      </c>
      <c r="F906" s="48">
        <v>300</v>
      </c>
      <c r="G906" s="49">
        <v>269502</v>
      </c>
      <c r="H906" s="49">
        <v>169775.2</v>
      </c>
      <c r="I906" s="144">
        <f t="shared" ref="I906:I969" si="28">H906/G906*100</f>
        <v>62.995896134351511</v>
      </c>
      <c r="J906" s="147">
        <f t="shared" ref="J906:J969" si="29">G906-H906</f>
        <v>99726.799999999988</v>
      </c>
    </row>
    <row r="907" spans="1:10" x14ac:dyDescent="0.2">
      <c r="A907" s="47" t="s">
        <v>296</v>
      </c>
      <c r="B907" s="48">
        <v>914</v>
      </c>
      <c r="C907" s="111">
        <v>10</v>
      </c>
      <c r="D907" s="111">
        <v>3</v>
      </c>
      <c r="E907" s="119">
        <v>950151610</v>
      </c>
      <c r="F907" s="48"/>
      <c r="G907" s="49">
        <v>53602.9</v>
      </c>
      <c r="H907" s="49">
        <v>15000</v>
      </c>
      <c r="I907" s="144">
        <f t="shared" si="28"/>
        <v>27.983560590938179</v>
      </c>
      <c r="J907" s="147">
        <f t="shared" si="29"/>
        <v>38602.9</v>
      </c>
    </row>
    <row r="908" spans="1:10" ht="25.5" x14ac:dyDescent="0.2">
      <c r="A908" s="47" t="s">
        <v>233</v>
      </c>
      <c r="B908" s="48">
        <v>914</v>
      </c>
      <c r="C908" s="111">
        <v>10</v>
      </c>
      <c r="D908" s="111">
        <v>3</v>
      </c>
      <c r="E908" s="119">
        <v>950151610</v>
      </c>
      <c r="F908" s="48">
        <v>200</v>
      </c>
      <c r="G908" s="49">
        <v>2400</v>
      </c>
      <c r="H908" s="49">
        <v>0</v>
      </c>
      <c r="I908" s="144">
        <f t="shared" si="28"/>
        <v>0</v>
      </c>
      <c r="J908" s="147">
        <f t="shared" si="29"/>
        <v>2400</v>
      </c>
    </row>
    <row r="909" spans="1:10" x14ac:dyDescent="0.2">
      <c r="A909" s="47" t="s">
        <v>228</v>
      </c>
      <c r="B909" s="48">
        <v>914</v>
      </c>
      <c r="C909" s="111">
        <v>10</v>
      </c>
      <c r="D909" s="111">
        <v>3</v>
      </c>
      <c r="E909" s="119">
        <v>950151610</v>
      </c>
      <c r="F909" s="48">
        <v>300</v>
      </c>
      <c r="G909" s="49">
        <v>51202.9</v>
      </c>
      <c r="H909" s="49">
        <v>15000</v>
      </c>
      <c r="I909" s="144">
        <f t="shared" si="28"/>
        <v>29.295215700673204</v>
      </c>
      <c r="J909" s="147">
        <f t="shared" si="29"/>
        <v>36202.9</v>
      </c>
    </row>
    <row r="910" spans="1:10" ht="63.75" x14ac:dyDescent="0.2">
      <c r="A910" s="47" t="s">
        <v>831</v>
      </c>
      <c r="B910" s="48">
        <v>914</v>
      </c>
      <c r="C910" s="111">
        <v>10</v>
      </c>
      <c r="D910" s="111">
        <v>3</v>
      </c>
      <c r="E910" s="119">
        <v>950152400</v>
      </c>
      <c r="F910" s="48"/>
      <c r="G910" s="49">
        <v>121.1</v>
      </c>
      <c r="H910" s="49">
        <v>0</v>
      </c>
      <c r="I910" s="144">
        <f t="shared" si="28"/>
        <v>0</v>
      </c>
      <c r="J910" s="147">
        <f t="shared" si="29"/>
        <v>121.1</v>
      </c>
    </row>
    <row r="911" spans="1:10" x14ac:dyDescent="0.2">
      <c r="A911" s="47" t="s">
        <v>228</v>
      </c>
      <c r="B911" s="48">
        <v>914</v>
      </c>
      <c r="C911" s="111">
        <v>10</v>
      </c>
      <c r="D911" s="111">
        <v>3</v>
      </c>
      <c r="E911" s="119">
        <v>950152400</v>
      </c>
      <c r="F911" s="48">
        <v>300</v>
      </c>
      <c r="G911" s="49">
        <v>121.1</v>
      </c>
      <c r="H911" s="49">
        <v>0</v>
      </c>
      <c r="I911" s="144">
        <f t="shared" si="28"/>
        <v>0</v>
      </c>
      <c r="J911" s="147">
        <f t="shared" si="29"/>
        <v>121.1</v>
      </c>
    </row>
    <row r="912" spans="1:10" ht="63.75" x14ac:dyDescent="0.2">
      <c r="A912" s="47" t="s">
        <v>303</v>
      </c>
      <c r="B912" s="48">
        <v>914</v>
      </c>
      <c r="C912" s="111">
        <v>10</v>
      </c>
      <c r="D912" s="111">
        <v>3</v>
      </c>
      <c r="E912" s="119">
        <v>950154600</v>
      </c>
      <c r="F912" s="48"/>
      <c r="G912" s="49">
        <v>221550.7</v>
      </c>
      <c r="H912" s="49">
        <v>210039.9</v>
      </c>
      <c r="I912" s="144">
        <f t="shared" si="28"/>
        <v>94.804439796398739</v>
      </c>
      <c r="J912" s="147">
        <f t="shared" si="29"/>
        <v>11510.800000000017</v>
      </c>
    </row>
    <row r="913" spans="1:10" x14ac:dyDescent="0.2">
      <c r="A913" s="47" t="s">
        <v>228</v>
      </c>
      <c r="B913" s="48">
        <v>914</v>
      </c>
      <c r="C913" s="111">
        <v>10</v>
      </c>
      <c r="D913" s="111">
        <v>3</v>
      </c>
      <c r="E913" s="119">
        <v>950154600</v>
      </c>
      <c r="F913" s="48">
        <v>300</v>
      </c>
      <c r="G913" s="49">
        <v>221550.7</v>
      </c>
      <c r="H913" s="49">
        <v>210039.9</v>
      </c>
      <c r="I913" s="144">
        <f t="shared" si="28"/>
        <v>94.804439796398739</v>
      </c>
      <c r="J913" s="147">
        <f t="shared" si="29"/>
        <v>11510.800000000017</v>
      </c>
    </row>
    <row r="914" spans="1:10" ht="25.5" x14ac:dyDescent="0.2">
      <c r="A914" s="47" t="s">
        <v>1044</v>
      </c>
      <c r="B914" s="48">
        <v>914</v>
      </c>
      <c r="C914" s="111">
        <v>10</v>
      </c>
      <c r="D914" s="111">
        <v>3</v>
      </c>
      <c r="E914" s="119">
        <v>950300000</v>
      </c>
      <c r="F914" s="48"/>
      <c r="G914" s="49">
        <v>141200</v>
      </c>
      <c r="H914" s="49">
        <v>22800</v>
      </c>
      <c r="I914" s="144">
        <f t="shared" si="28"/>
        <v>16.147308781869686</v>
      </c>
      <c r="J914" s="147">
        <f t="shared" si="29"/>
        <v>118400</v>
      </c>
    </row>
    <row r="915" spans="1:10" ht="38.25" x14ac:dyDescent="0.2">
      <c r="A915" s="47" t="s">
        <v>1081</v>
      </c>
      <c r="B915" s="48">
        <v>914</v>
      </c>
      <c r="C915" s="111">
        <v>10</v>
      </c>
      <c r="D915" s="111">
        <v>3</v>
      </c>
      <c r="E915" s="119">
        <v>950348560</v>
      </c>
      <c r="F915" s="48"/>
      <c r="G915" s="49">
        <v>75400</v>
      </c>
      <c r="H915" s="49">
        <v>3000</v>
      </c>
      <c r="I915" s="144">
        <f t="shared" si="28"/>
        <v>3.978779840848806</v>
      </c>
      <c r="J915" s="147">
        <f t="shared" si="29"/>
        <v>72400</v>
      </c>
    </row>
    <row r="916" spans="1:10" x14ac:dyDescent="0.2">
      <c r="A916" s="47" t="s">
        <v>228</v>
      </c>
      <c r="B916" s="48">
        <v>914</v>
      </c>
      <c r="C916" s="111">
        <v>10</v>
      </c>
      <c r="D916" s="111">
        <v>3</v>
      </c>
      <c r="E916" s="119">
        <v>950348560</v>
      </c>
      <c r="F916" s="48">
        <v>300</v>
      </c>
      <c r="G916" s="49">
        <v>75400</v>
      </c>
      <c r="H916" s="49">
        <v>3000</v>
      </c>
      <c r="I916" s="144">
        <f t="shared" si="28"/>
        <v>3.978779840848806</v>
      </c>
      <c r="J916" s="147">
        <f t="shared" si="29"/>
        <v>72400</v>
      </c>
    </row>
    <row r="917" spans="1:10" ht="25.5" x14ac:dyDescent="0.2">
      <c r="A917" s="47" t="s">
        <v>689</v>
      </c>
      <c r="B917" s="48">
        <v>914</v>
      </c>
      <c r="C917" s="111">
        <v>10</v>
      </c>
      <c r="D917" s="111">
        <v>3</v>
      </c>
      <c r="E917" s="119">
        <v>950349000</v>
      </c>
      <c r="F917" s="48"/>
      <c r="G917" s="49">
        <v>6800</v>
      </c>
      <c r="H917" s="49">
        <v>6800</v>
      </c>
      <c r="I917" s="144">
        <f t="shared" si="28"/>
        <v>100</v>
      </c>
      <c r="J917" s="147">
        <f t="shared" si="29"/>
        <v>0</v>
      </c>
    </row>
    <row r="918" spans="1:10" x14ac:dyDescent="0.2">
      <c r="A918" s="47" t="s">
        <v>228</v>
      </c>
      <c r="B918" s="48">
        <v>914</v>
      </c>
      <c r="C918" s="111">
        <v>10</v>
      </c>
      <c r="D918" s="111">
        <v>3</v>
      </c>
      <c r="E918" s="119">
        <v>950349000</v>
      </c>
      <c r="F918" s="48">
        <v>300</v>
      </c>
      <c r="G918" s="49">
        <v>6800</v>
      </c>
      <c r="H918" s="49">
        <v>6800</v>
      </c>
      <c r="I918" s="144">
        <f t="shared" si="28"/>
        <v>100</v>
      </c>
      <c r="J918" s="147">
        <f t="shared" si="29"/>
        <v>0</v>
      </c>
    </row>
    <row r="919" spans="1:10" ht="76.5" x14ac:dyDescent="0.2">
      <c r="A919" s="47" t="s">
        <v>832</v>
      </c>
      <c r="B919" s="48">
        <v>914</v>
      </c>
      <c r="C919" s="111">
        <v>10</v>
      </c>
      <c r="D919" s="111">
        <v>3</v>
      </c>
      <c r="E919" s="119" t="s">
        <v>1082</v>
      </c>
      <c r="F919" s="48"/>
      <c r="G919" s="49">
        <v>59000</v>
      </c>
      <c r="H919" s="49">
        <v>13000</v>
      </c>
      <c r="I919" s="144">
        <f t="shared" si="28"/>
        <v>22.033898305084744</v>
      </c>
      <c r="J919" s="147">
        <f t="shared" si="29"/>
        <v>46000</v>
      </c>
    </row>
    <row r="920" spans="1:10" x14ac:dyDescent="0.2">
      <c r="A920" s="47" t="s">
        <v>228</v>
      </c>
      <c r="B920" s="48">
        <v>914</v>
      </c>
      <c r="C920" s="111">
        <v>10</v>
      </c>
      <c r="D920" s="111">
        <v>3</v>
      </c>
      <c r="E920" s="119" t="s">
        <v>1082</v>
      </c>
      <c r="F920" s="48">
        <v>300</v>
      </c>
      <c r="G920" s="49">
        <v>59000</v>
      </c>
      <c r="H920" s="49">
        <v>13000</v>
      </c>
      <c r="I920" s="144">
        <f t="shared" si="28"/>
        <v>22.033898305084744</v>
      </c>
      <c r="J920" s="147">
        <f t="shared" si="29"/>
        <v>46000</v>
      </c>
    </row>
    <row r="921" spans="1:10" ht="25.5" x14ac:dyDescent="0.2">
      <c r="A921" s="47" t="s">
        <v>1083</v>
      </c>
      <c r="B921" s="48">
        <v>914</v>
      </c>
      <c r="C921" s="111">
        <v>10</v>
      </c>
      <c r="D921" s="111">
        <v>3</v>
      </c>
      <c r="E921" s="119">
        <v>950400000</v>
      </c>
      <c r="F921" s="48"/>
      <c r="G921" s="49">
        <v>3735171.9</v>
      </c>
      <c r="H921" s="49">
        <v>1867585.9</v>
      </c>
      <c r="I921" s="144">
        <f t="shared" si="28"/>
        <v>49.999998661373525</v>
      </c>
      <c r="J921" s="147">
        <f t="shared" si="29"/>
        <v>1867586</v>
      </c>
    </row>
    <row r="922" spans="1:10" x14ac:dyDescent="0.2">
      <c r="A922" s="47" t="s">
        <v>304</v>
      </c>
      <c r="B922" s="48">
        <v>914</v>
      </c>
      <c r="C922" s="111">
        <v>10</v>
      </c>
      <c r="D922" s="111">
        <v>3</v>
      </c>
      <c r="E922" s="119">
        <v>950487100</v>
      </c>
      <c r="F922" s="48"/>
      <c r="G922" s="49">
        <v>3735171.9</v>
      </c>
      <c r="H922" s="49">
        <v>1867585.9</v>
      </c>
      <c r="I922" s="144">
        <f t="shared" si="28"/>
        <v>49.999998661373525</v>
      </c>
      <c r="J922" s="147">
        <f t="shared" si="29"/>
        <v>1867586</v>
      </c>
    </row>
    <row r="923" spans="1:10" x14ac:dyDescent="0.2">
      <c r="A923" s="47" t="s">
        <v>228</v>
      </c>
      <c r="B923" s="48">
        <v>914</v>
      </c>
      <c r="C923" s="111">
        <v>10</v>
      </c>
      <c r="D923" s="111">
        <v>3</v>
      </c>
      <c r="E923" s="119">
        <v>950487100</v>
      </c>
      <c r="F923" s="48">
        <v>300</v>
      </c>
      <c r="G923" s="49">
        <v>3735171.9</v>
      </c>
      <c r="H923" s="49">
        <v>1867585.9</v>
      </c>
      <c r="I923" s="144">
        <f t="shared" si="28"/>
        <v>49.999998661373525</v>
      </c>
      <c r="J923" s="147">
        <f t="shared" si="29"/>
        <v>1867586</v>
      </c>
    </row>
    <row r="924" spans="1:10" ht="25.5" x14ac:dyDescent="0.2">
      <c r="A924" s="47" t="s">
        <v>236</v>
      </c>
      <c r="B924" s="48">
        <v>914</v>
      </c>
      <c r="C924" s="111">
        <v>10</v>
      </c>
      <c r="D924" s="111">
        <v>3</v>
      </c>
      <c r="E924" s="119">
        <v>9900000000</v>
      </c>
      <c r="F924" s="48"/>
      <c r="G924" s="49">
        <v>8581</v>
      </c>
      <c r="H924" s="49">
        <v>7827.3</v>
      </c>
      <c r="I924" s="144">
        <f t="shared" si="28"/>
        <v>91.216641417084247</v>
      </c>
      <c r="J924" s="147">
        <f t="shared" si="29"/>
        <v>753.69999999999982</v>
      </c>
    </row>
    <row r="925" spans="1:10" ht="38.25" x14ac:dyDescent="0.2">
      <c r="A925" s="47" t="s">
        <v>833</v>
      </c>
      <c r="B925" s="48">
        <v>914</v>
      </c>
      <c r="C925" s="111">
        <v>10</v>
      </c>
      <c r="D925" s="111">
        <v>3</v>
      </c>
      <c r="E925" s="119">
        <v>9900052200</v>
      </c>
      <c r="F925" s="48"/>
      <c r="G925" s="49">
        <v>8581</v>
      </c>
      <c r="H925" s="49">
        <v>7827.3</v>
      </c>
      <c r="I925" s="144">
        <f t="shared" si="28"/>
        <v>91.216641417084247</v>
      </c>
      <c r="J925" s="147">
        <f t="shared" si="29"/>
        <v>753.69999999999982</v>
      </c>
    </row>
    <row r="926" spans="1:10" x14ac:dyDescent="0.2">
      <c r="A926" s="47" t="s">
        <v>228</v>
      </c>
      <c r="B926" s="48">
        <v>914</v>
      </c>
      <c r="C926" s="111">
        <v>10</v>
      </c>
      <c r="D926" s="111">
        <v>3</v>
      </c>
      <c r="E926" s="119">
        <v>9900052200</v>
      </c>
      <c r="F926" s="48">
        <v>300</v>
      </c>
      <c r="G926" s="49">
        <v>8581</v>
      </c>
      <c r="H926" s="49">
        <v>7827.3</v>
      </c>
      <c r="I926" s="144">
        <f t="shared" si="28"/>
        <v>91.216641417084247</v>
      </c>
      <c r="J926" s="147">
        <f t="shared" si="29"/>
        <v>753.69999999999982</v>
      </c>
    </row>
    <row r="927" spans="1:10" x14ac:dyDescent="0.2">
      <c r="A927" s="47" t="s">
        <v>82</v>
      </c>
      <c r="B927" s="48">
        <v>914</v>
      </c>
      <c r="C927" s="111">
        <v>10</v>
      </c>
      <c r="D927" s="111">
        <v>4</v>
      </c>
      <c r="E927" s="119"/>
      <c r="F927" s="48"/>
      <c r="G927" s="49">
        <v>2871.4</v>
      </c>
      <c r="H927" s="49">
        <v>1639.3</v>
      </c>
      <c r="I927" s="144">
        <f t="shared" si="28"/>
        <v>57.090617817092706</v>
      </c>
      <c r="J927" s="147">
        <f t="shared" si="29"/>
        <v>1232.1000000000001</v>
      </c>
    </row>
    <row r="928" spans="1:10" ht="25.5" x14ac:dyDescent="0.2">
      <c r="A928" s="47" t="s">
        <v>970</v>
      </c>
      <c r="B928" s="48">
        <v>914</v>
      </c>
      <c r="C928" s="111">
        <v>10</v>
      </c>
      <c r="D928" s="111">
        <v>4</v>
      </c>
      <c r="E928" s="119">
        <v>100000000</v>
      </c>
      <c r="F928" s="48"/>
      <c r="G928" s="49">
        <v>2871.4</v>
      </c>
      <c r="H928" s="49">
        <v>1639.3</v>
      </c>
      <c r="I928" s="144">
        <f t="shared" si="28"/>
        <v>57.090617817092706</v>
      </c>
      <c r="J928" s="147">
        <f t="shared" si="29"/>
        <v>1232.1000000000001</v>
      </c>
    </row>
    <row r="929" spans="1:11" ht="25.5" x14ac:dyDescent="0.2">
      <c r="A929" s="47" t="s">
        <v>480</v>
      </c>
      <c r="B929" s="48">
        <v>914</v>
      </c>
      <c r="C929" s="111">
        <v>10</v>
      </c>
      <c r="D929" s="111">
        <v>4</v>
      </c>
      <c r="E929" s="119">
        <v>150000000</v>
      </c>
      <c r="F929" s="48"/>
      <c r="G929" s="49">
        <v>2871.4</v>
      </c>
      <c r="H929" s="49">
        <v>1639.3</v>
      </c>
      <c r="I929" s="144">
        <f t="shared" si="28"/>
        <v>57.090617817092706</v>
      </c>
      <c r="J929" s="147">
        <f t="shared" si="29"/>
        <v>1232.1000000000001</v>
      </c>
    </row>
    <row r="930" spans="1:11" ht="25.5" x14ac:dyDescent="0.2">
      <c r="A930" s="47" t="s">
        <v>1084</v>
      </c>
      <c r="B930" s="48">
        <v>914</v>
      </c>
      <c r="C930" s="111">
        <v>10</v>
      </c>
      <c r="D930" s="111">
        <v>4</v>
      </c>
      <c r="E930" s="119">
        <v>150300000</v>
      </c>
      <c r="F930" s="48"/>
      <c r="G930" s="49">
        <v>2871.4</v>
      </c>
      <c r="H930" s="49">
        <v>1639.3</v>
      </c>
      <c r="I930" s="144">
        <f t="shared" si="28"/>
        <v>57.090617817092706</v>
      </c>
      <c r="J930" s="147">
        <f t="shared" si="29"/>
        <v>1232.1000000000001</v>
      </c>
    </row>
    <row r="931" spans="1:11" ht="51" x14ac:dyDescent="0.2">
      <c r="A931" s="47" t="s">
        <v>834</v>
      </c>
      <c r="B931" s="48">
        <v>914</v>
      </c>
      <c r="C931" s="111">
        <v>10</v>
      </c>
      <c r="D931" s="111">
        <v>4</v>
      </c>
      <c r="E931" s="119">
        <v>150389070</v>
      </c>
      <c r="F931" s="48"/>
      <c r="G931" s="49">
        <v>2871.4</v>
      </c>
      <c r="H931" s="49">
        <v>1639.3</v>
      </c>
      <c r="I931" s="144">
        <f t="shared" si="28"/>
        <v>57.090617817092706</v>
      </c>
      <c r="J931" s="147">
        <f t="shared" si="29"/>
        <v>1232.1000000000001</v>
      </c>
    </row>
    <row r="932" spans="1:11" x14ac:dyDescent="0.2">
      <c r="A932" s="47" t="s">
        <v>228</v>
      </c>
      <c r="B932" s="48">
        <v>914</v>
      </c>
      <c r="C932" s="111">
        <v>10</v>
      </c>
      <c r="D932" s="111">
        <v>4</v>
      </c>
      <c r="E932" s="119">
        <v>150389070</v>
      </c>
      <c r="F932" s="48">
        <v>300</v>
      </c>
      <c r="G932" s="49">
        <v>2871.4</v>
      </c>
      <c r="H932" s="49">
        <v>1639.3</v>
      </c>
      <c r="I932" s="144">
        <f t="shared" si="28"/>
        <v>57.090617817092706</v>
      </c>
      <c r="J932" s="147">
        <f t="shared" si="29"/>
        <v>1232.1000000000001</v>
      </c>
    </row>
    <row r="933" spans="1:11" s="22" customFormat="1" x14ac:dyDescent="0.2">
      <c r="A933" s="77" t="s">
        <v>835</v>
      </c>
      <c r="B933" s="78">
        <v>915</v>
      </c>
      <c r="C933" s="110"/>
      <c r="D933" s="110"/>
      <c r="E933" s="118"/>
      <c r="F933" s="78"/>
      <c r="G933" s="76">
        <v>1317024.3</v>
      </c>
      <c r="H933" s="76">
        <v>780491.3</v>
      </c>
      <c r="I933" s="138">
        <f t="shared" si="28"/>
        <v>59.261723568805834</v>
      </c>
      <c r="J933" s="147">
        <f t="shared" si="29"/>
        <v>536533</v>
      </c>
      <c r="K933" s="231">
        <f>G934+G939+G979+G946+G1064</f>
        <v>1317024.3</v>
      </c>
    </row>
    <row r="934" spans="1:11" x14ac:dyDescent="0.2">
      <c r="A934" s="47" t="s">
        <v>155</v>
      </c>
      <c r="B934" s="48">
        <v>915</v>
      </c>
      <c r="C934" s="111">
        <v>1</v>
      </c>
      <c r="D934" s="111"/>
      <c r="E934" s="119"/>
      <c r="F934" s="48"/>
      <c r="G934" s="49">
        <v>33405.800000000003</v>
      </c>
      <c r="H934" s="49">
        <v>15840.5</v>
      </c>
      <c r="I934" s="144">
        <f t="shared" si="28"/>
        <v>47.418412371504346</v>
      </c>
      <c r="J934" s="147">
        <f t="shared" si="29"/>
        <v>17565.300000000003</v>
      </c>
    </row>
    <row r="935" spans="1:11" x14ac:dyDescent="0.2">
      <c r="A935" s="47" t="s">
        <v>89</v>
      </c>
      <c r="B935" s="48">
        <v>915</v>
      </c>
      <c r="C935" s="111">
        <v>1</v>
      </c>
      <c r="D935" s="111">
        <v>10</v>
      </c>
      <c r="E935" s="119"/>
      <c r="F935" s="48"/>
      <c r="G935" s="49">
        <v>33405.800000000003</v>
      </c>
      <c r="H935" s="49">
        <v>15840.5</v>
      </c>
      <c r="I935" s="144">
        <f t="shared" si="28"/>
        <v>47.418412371504346</v>
      </c>
      <c r="J935" s="147">
        <f t="shared" si="29"/>
        <v>17565.300000000003</v>
      </c>
    </row>
    <row r="936" spans="1:11" x14ac:dyDescent="0.2">
      <c r="A936" s="47" t="s">
        <v>305</v>
      </c>
      <c r="B936" s="48">
        <v>915</v>
      </c>
      <c r="C936" s="111">
        <v>1</v>
      </c>
      <c r="D936" s="111">
        <v>10</v>
      </c>
      <c r="E936" s="119">
        <v>8800000000</v>
      </c>
      <c r="F936" s="48"/>
      <c r="G936" s="49">
        <v>33405.800000000003</v>
      </c>
      <c r="H936" s="49">
        <v>15840.5</v>
      </c>
      <c r="I936" s="144">
        <f t="shared" si="28"/>
        <v>47.418412371504346</v>
      </c>
      <c r="J936" s="147">
        <f t="shared" si="29"/>
        <v>17565.300000000003</v>
      </c>
    </row>
    <row r="937" spans="1:11" ht="25.5" x14ac:dyDescent="0.2">
      <c r="A937" s="47" t="s">
        <v>313</v>
      </c>
      <c r="B937" s="48">
        <v>915</v>
      </c>
      <c r="C937" s="111">
        <v>1</v>
      </c>
      <c r="D937" s="111">
        <v>10</v>
      </c>
      <c r="E937" s="119">
        <v>8800045300</v>
      </c>
      <c r="F937" s="48"/>
      <c r="G937" s="49">
        <v>33405.800000000003</v>
      </c>
      <c r="H937" s="49">
        <v>15840.5</v>
      </c>
      <c r="I937" s="144">
        <f t="shared" si="28"/>
        <v>47.418412371504346</v>
      </c>
      <c r="J937" s="147">
        <f t="shared" si="29"/>
        <v>17565.300000000003</v>
      </c>
    </row>
    <row r="938" spans="1:11" ht="25.5" x14ac:dyDescent="0.2">
      <c r="A938" s="47" t="s">
        <v>226</v>
      </c>
      <c r="B938" s="48">
        <v>915</v>
      </c>
      <c r="C938" s="111">
        <v>1</v>
      </c>
      <c r="D938" s="111">
        <v>10</v>
      </c>
      <c r="E938" s="119">
        <v>8800045300</v>
      </c>
      <c r="F938" s="48">
        <v>600</v>
      </c>
      <c r="G938" s="49">
        <v>33405.800000000003</v>
      </c>
      <c r="H938" s="49">
        <v>15840.5</v>
      </c>
      <c r="I938" s="144">
        <f t="shared" si="28"/>
        <v>47.418412371504346</v>
      </c>
      <c r="J938" s="147">
        <f t="shared" si="29"/>
        <v>17565.300000000003</v>
      </c>
    </row>
    <row r="939" spans="1:11" x14ac:dyDescent="0.2">
      <c r="A939" s="47" t="s">
        <v>158</v>
      </c>
      <c r="B939" s="48">
        <v>915</v>
      </c>
      <c r="C939" s="111">
        <v>4</v>
      </c>
      <c r="D939" s="111"/>
      <c r="E939" s="119"/>
      <c r="F939" s="48"/>
      <c r="G939" s="49">
        <v>948</v>
      </c>
      <c r="H939" s="49">
        <v>440.3</v>
      </c>
      <c r="I939" s="144">
        <f t="shared" si="28"/>
        <v>46.445147679324897</v>
      </c>
      <c r="J939" s="147">
        <f t="shared" si="29"/>
        <v>507.7</v>
      </c>
    </row>
    <row r="940" spans="1:11" x14ac:dyDescent="0.2">
      <c r="A940" s="47" t="s">
        <v>147</v>
      </c>
      <c r="B940" s="48">
        <v>915</v>
      </c>
      <c r="C940" s="111">
        <v>4</v>
      </c>
      <c r="D940" s="111">
        <v>10</v>
      </c>
      <c r="E940" s="119"/>
      <c r="F940" s="48"/>
      <c r="G940" s="49">
        <v>948</v>
      </c>
      <c r="H940" s="49">
        <v>440.3</v>
      </c>
      <c r="I940" s="144">
        <f t="shared" si="28"/>
        <v>46.445147679324897</v>
      </c>
      <c r="J940" s="147">
        <f t="shared" si="29"/>
        <v>507.7</v>
      </c>
    </row>
    <row r="941" spans="1:11" ht="25.5" x14ac:dyDescent="0.2">
      <c r="A941" s="47" t="s">
        <v>949</v>
      </c>
      <c r="B941" s="48">
        <v>915</v>
      </c>
      <c r="C941" s="111">
        <v>4</v>
      </c>
      <c r="D941" s="111">
        <v>10</v>
      </c>
      <c r="E941" s="119">
        <v>1200000000</v>
      </c>
      <c r="F941" s="48"/>
      <c r="G941" s="49">
        <v>948</v>
      </c>
      <c r="H941" s="49">
        <v>440.3</v>
      </c>
      <c r="I941" s="144">
        <f t="shared" si="28"/>
        <v>46.445147679324897</v>
      </c>
      <c r="J941" s="147">
        <f t="shared" si="29"/>
        <v>507.7</v>
      </c>
    </row>
    <row r="942" spans="1:11" ht="25.5" x14ac:dyDescent="0.2">
      <c r="A942" s="47" t="s">
        <v>950</v>
      </c>
      <c r="B942" s="48">
        <v>915</v>
      </c>
      <c r="C942" s="111">
        <v>4</v>
      </c>
      <c r="D942" s="111">
        <v>10</v>
      </c>
      <c r="E942" s="119">
        <v>1240000000</v>
      </c>
      <c r="F942" s="48"/>
      <c r="G942" s="49">
        <v>948</v>
      </c>
      <c r="H942" s="49">
        <v>440.3</v>
      </c>
      <c r="I942" s="144">
        <f t="shared" si="28"/>
        <v>46.445147679324897</v>
      </c>
      <c r="J942" s="147">
        <f t="shared" si="29"/>
        <v>507.7</v>
      </c>
    </row>
    <row r="943" spans="1:11" x14ac:dyDescent="0.2">
      <c r="A943" s="47" t="s">
        <v>951</v>
      </c>
      <c r="B943" s="48">
        <v>915</v>
      </c>
      <c r="C943" s="111">
        <v>4</v>
      </c>
      <c r="D943" s="111">
        <v>10</v>
      </c>
      <c r="E943" s="119">
        <v>1240100000</v>
      </c>
      <c r="F943" s="48"/>
      <c r="G943" s="49">
        <v>948</v>
      </c>
      <c r="H943" s="49">
        <v>440.3</v>
      </c>
      <c r="I943" s="144">
        <f t="shared" si="28"/>
        <v>46.445147679324897</v>
      </c>
      <c r="J943" s="147">
        <f t="shared" si="29"/>
        <v>507.7</v>
      </c>
    </row>
    <row r="944" spans="1:11" ht="25.5" x14ac:dyDescent="0.2">
      <c r="A944" s="47" t="s">
        <v>467</v>
      </c>
      <c r="B944" s="48">
        <v>915</v>
      </c>
      <c r="C944" s="111">
        <v>4</v>
      </c>
      <c r="D944" s="111">
        <v>10</v>
      </c>
      <c r="E944" s="119">
        <v>1240100071</v>
      </c>
      <c r="F944" s="48"/>
      <c r="G944" s="49">
        <v>948</v>
      </c>
      <c r="H944" s="49">
        <v>440.3</v>
      </c>
      <c r="I944" s="144">
        <f t="shared" si="28"/>
        <v>46.445147679324897</v>
      </c>
      <c r="J944" s="147">
        <f t="shared" si="29"/>
        <v>507.7</v>
      </c>
    </row>
    <row r="945" spans="1:10" ht="25.5" x14ac:dyDescent="0.2">
      <c r="A945" s="47" t="s">
        <v>233</v>
      </c>
      <c r="B945" s="48">
        <v>915</v>
      </c>
      <c r="C945" s="111">
        <v>4</v>
      </c>
      <c r="D945" s="111">
        <v>10</v>
      </c>
      <c r="E945" s="119">
        <v>1240100071</v>
      </c>
      <c r="F945" s="48">
        <v>200</v>
      </c>
      <c r="G945" s="49">
        <v>948</v>
      </c>
      <c r="H945" s="49">
        <v>440.3</v>
      </c>
      <c r="I945" s="144">
        <f t="shared" si="28"/>
        <v>46.445147679324897</v>
      </c>
      <c r="J945" s="147">
        <f t="shared" si="29"/>
        <v>507.7</v>
      </c>
    </row>
    <row r="946" spans="1:10" x14ac:dyDescent="0.2">
      <c r="A946" s="47" t="s">
        <v>161</v>
      </c>
      <c r="B946" s="48">
        <v>915</v>
      </c>
      <c r="C946" s="111">
        <v>7</v>
      </c>
      <c r="D946" s="111"/>
      <c r="E946" s="119"/>
      <c r="F946" s="48"/>
      <c r="G946" s="49">
        <v>261259.8</v>
      </c>
      <c r="H946" s="49">
        <v>158837.9</v>
      </c>
      <c r="I946" s="144">
        <f t="shared" si="28"/>
        <v>60.796915560679444</v>
      </c>
      <c r="J946" s="147">
        <f t="shared" si="29"/>
        <v>102421.9</v>
      </c>
    </row>
    <row r="947" spans="1:10" x14ac:dyDescent="0.2">
      <c r="A947" s="47" t="s">
        <v>135</v>
      </c>
      <c r="B947" s="48">
        <v>915</v>
      </c>
      <c r="C947" s="111">
        <v>7</v>
      </c>
      <c r="D947" s="111">
        <v>2</v>
      </c>
      <c r="E947" s="119"/>
      <c r="F947" s="48"/>
      <c r="G947" s="49">
        <v>107918.39999999999</v>
      </c>
      <c r="H947" s="49">
        <v>65851.8</v>
      </c>
      <c r="I947" s="144">
        <f t="shared" si="28"/>
        <v>61.019992883511996</v>
      </c>
      <c r="J947" s="147">
        <f t="shared" si="29"/>
        <v>42066.599999999991</v>
      </c>
    </row>
    <row r="948" spans="1:10" ht="25.5" x14ac:dyDescent="0.2">
      <c r="A948" s="47" t="s">
        <v>1039</v>
      </c>
      <c r="B948" s="48">
        <v>915</v>
      </c>
      <c r="C948" s="111">
        <v>7</v>
      </c>
      <c r="D948" s="111">
        <v>2</v>
      </c>
      <c r="E948" s="119">
        <v>700000000</v>
      </c>
      <c r="F948" s="48"/>
      <c r="G948" s="49">
        <v>2685.9</v>
      </c>
      <c r="H948" s="49">
        <v>1441</v>
      </c>
      <c r="I948" s="144">
        <f t="shared" si="28"/>
        <v>53.650545441006734</v>
      </c>
      <c r="J948" s="147">
        <f t="shared" si="29"/>
        <v>1244.9000000000001</v>
      </c>
    </row>
    <row r="949" spans="1:10" ht="25.5" x14ac:dyDescent="0.2">
      <c r="A949" s="47" t="s">
        <v>1040</v>
      </c>
      <c r="B949" s="48">
        <v>915</v>
      </c>
      <c r="C949" s="111">
        <v>7</v>
      </c>
      <c r="D949" s="111">
        <v>2</v>
      </c>
      <c r="E949" s="119">
        <v>750000000</v>
      </c>
      <c r="F949" s="48"/>
      <c r="G949" s="49">
        <v>2685.9</v>
      </c>
      <c r="H949" s="49">
        <v>1441</v>
      </c>
      <c r="I949" s="144">
        <f t="shared" si="28"/>
        <v>53.650545441006734</v>
      </c>
      <c r="J949" s="147">
        <f t="shared" si="29"/>
        <v>1244.9000000000001</v>
      </c>
    </row>
    <row r="950" spans="1:10" x14ac:dyDescent="0.2">
      <c r="A950" s="47" t="s">
        <v>1085</v>
      </c>
      <c r="B950" s="48">
        <v>915</v>
      </c>
      <c r="C950" s="111">
        <v>7</v>
      </c>
      <c r="D950" s="111">
        <v>2</v>
      </c>
      <c r="E950" s="119">
        <v>750200000</v>
      </c>
      <c r="F950" s="48"/>
      <c r="G950" s="49">
        <v>1335.9</v>
      </c>
      <c r="H950" s="49">
        <v>839</v>
      </c>
      <c r="I950" s="144">
        <f t="shared" si="28"/>
        <v>62.804102103450852</v>
      </c>
      <c r="J950" s="147">
        <f t="shared" si="29"/>
        <v>496.90000000000009</v>
      </c>
    </row>
    <row r="951" spans="1:10" ht="76.5" x14ac:dyDescent="0.2">
      <c r="A951" s="47" t="s">
        <v>836</v>
      </c>
      <c r="B951" s="48">
        <v>915</v>
      </c>
      <c r="C951" s="111">
        <v>7</v>
      </c>
      <c r="D951" s="111">
        <v>2</v>
      </c>
      <c r="E951" s="119" t="s">
        <v>1086</v>
      </c>
      <c r="F951" s="48"/>
      <c r="G951" s="49">
        <v>1335.9</v>
      </c>
      <c r="H951" s="49">
        <v>839</v>
      </c>
      <c r="I951" s="144">
        <f t="shared" si="28"/>
        <v>62.804102103450852</v>
      </c>
      <c r="J951" s="147">
        <f t="shared" si="29"/>
        <v>496.90000000000009</v>
      </c>
    </row>
    <row r="952" spans="1:10" ht="25.5" x14ac:dyDescent="0.2">
      <c r="A952" s="47" t="s">
        <v>226</v>
      </c>
      <c r="B952" s="48">
        <v>915</v>
      </c>
      <c r="C952" s="111">
        <v>7</v>
      </c>
      <c r="D952" s="111">
        <v>2</v>
      </c>
      <c r="E952" s="119" t="s">
        <v>1086</v>
      </c>
      <c r="F952" s="48">
        <v>600</v>
      </c>
      <c r="G952" s="49">
        <v>1335.9</v>
      </c>
      <c r="H952" s="49">
        <v>839</v>
      </c>
      <c r="I952" s="144">
        <f t="shared" si="28"/>
        <v>62.804102103450852</v>
      </c>
      <c r="J952" s="147">
        <f t="shared" si="29"/>
        <v>496.90000000000009</v>
      </c>
    </row>
    <row r="953" spans="1:10" ht="38.25" x14ac:dyDescent="0.2">
      <c r="A953" s="47" t="s">
        <v>1087</v>
      </c>
      <c r="B953" s="48">
        <v>915</v>
      </c>
      <c r="C953" s="111">
        <v>7</v>
      </c>
      <c r="D953" s="111">
        <v>2</v>
      </c>
      <c r="E953" s="119">
        <v>750700000</v>
      </c>
      <c r="F953" s="48"/>
      <c r="G953" s="49">
        <v>1350</v>
      </c>
      <c r="H953" s="49">
        <v>602</v>
      </c>
      <c r="I953" s="144">
        <f t="shared" si="28"/>
        <v>44.592592592592595</v>
      </c>
      <c r="J953" s="147">
        <f t="shared" si="29"/>
        <v>748</v>
      </c>
    </row>
    <row r="954" spans="1:10" ht="38.25" x14ac:dyDescent="0.2">
      <c r="A954" s="47" t="s">
        <v>492</v>
      </c>
      <c r="B954" s="48">
        <v>915</v>
      </c>
      <c r="C954" s="111">
        <v>7</v>
      </c>
      <c r="D954" s="111">
        <v>2</v>
      </c>
      <c r="E954" s="119" t="s">
        <v>1088</v>
      </c>
      <c r="F954" s="48"/>
      <c r="G954" s="49">
        <v>1350</v>
      </c>
      <c r="H954" s="49">
        <v>602</v>
      </c>
      <c r="I954" s="144">
        <f t="shared" si="28"/>
        <v>44.592592592592595</v>
      </c>
      <c r="J954" s="147">
        <f t="shared" si="29"/>
        <v>748</v>
      </c>
    </row>
    <row r="955" spans="1:10" ht="25.5" x14ac:dyDescent="0.2">
      <c r="A955" s="47" t="s">
        <v>226</v>
      </c>
      <c r="B955" s="48">
        <v>915</v>
      </c>
      <c r="C955" s="111">
        <v>7</v>
      </c>
      <c r="D955" s="111">
        <v>2</v>
      </c>
      <c r="E955" s="119" t="s">
        <v>1088</v>
      </c>
      <c r="F955" s="48">
        <v>600</v>
      </c>
      <c r="G955" s="49">
        <v>1350</v>
      </c>
      <c r="H955" s="49">
        <v>602</v>
      </c>
      <c r="I955" s="144">
        <f t="shared" si="28"/>
        <v>44.592592592592595</v>
      </c>
      <c r="J955" s="147">
        <f t="shared" si="29"/>
        <v>748</v>
      </c>
    </row>
    <row r="956" spans="1:10" ht="25.5" x14ac:dyDescent="0.2">
      <c r="A956" s="47" t="s">
        <v>1031</v>
      </c>
      <c r="B956" s="48">
        <v>915</v>
      </c>
      <c r="C956" s="111">
        <v>7</v>
      </c>
      <c r="D956" s="111">
        <v>2</v>
      </c>
      <c r="E956" s="119">
        <v>800000000</v>
      </c>
      <c r="F956" s="48"/>
      <c r="G956" s="49">
        <v>105232.5</v>
      </c>
      <c r="H956" s="49">
        <v>64410.8</v>
      </c>
      <c r="I956" s="144">
        <f t="shared" si="28"/>
        <v>61.208086855296607</v>
      </c>
      <c r="J956" s="147">
        <f t="shared" si="29"/>
        <v>40821.699999999997</v>
      </c>
    </row>
    <row r="957" spans="1:10" x14ac:dyDescent="0.2">
      <c r="A957" s="47" t="s">
        <v>308</v>
      </c>
      <c r="B957" s="48">
        <v>915</v>
      </c>
      <c r="C957" s="111">
        <v>7</v>
      </c>
      <c r="D957" s="111">
        <v>2</v>
      </c>
      <c r="E957" s="119">
        <v>850000000</v>
      </c>
      <c r="F957" s="48"/>
      <c r="G957" s="49">
        <v>105232.5</v>
      </c>
      <c r="H957" s="49">
        <v>64410.8</v>
      </c>
      <c r="I957" s="144">
        <f t="shared" si="28"/>
        <v>61.208086855296607</v>
      </c>
      <c r="J957" s="147">
        <f t="shared" si="29"/>
        <v>40821.699999999997</v>
      </c>
    </row>
    <row r="958" spans="1:10" x14ac:dyDescent="0.2">
      <c r="A958" s="47" t="s">
        <v>1089</v>
      </c>
      <c r="B958" s="48">
        <v>915</v>
      </c>
      <c r="C958" s="111">
        <v>7</v>
      </c>
      <c r="D958" s="111">
        <v>2</v>
      </c>
      <c r="E958" s="119">
        <v>850100000</v>
      </c>
      <c r="F958" s="48"/>
      <c r="G958" s="49">
        <v>105232.5</v>
      </c>
      <c r="H958" s="49">
        <v>64410.8</v>
      </c>
      <c r="I958" s="144">
        <f t="shared" si="28"/>
        <v>61.208086855296607</v>
      </c>
      <c r="J958" s="147">
        <f t="shared" si="29"/>
        <v>40821.699999999997</v>
      </c>
    </row>
    <row r="959" spans="1:10" ht="25.5" x14ac:dyDescent="0.2">
      <c r="A959" s="47" t="s">
        <v>493</v>
      </c>
      <c r="B959" s="48">
        <v>915</v>
      </c>
      <c r="C959" s="111">
        <v>7</v>
      </c>
      <c r="D959" s="111">
        <v>2</v>
      </c>
      <c r="E959" s="119">
        <v>850142201</v>
      </c>
      <c r="F959" s="48"/>
      <c r="G959" s="49">
        <v>105232.5</v>
      </c>
      <c r="H959" s="49">
        <v>64410.8</v>
      </c>
      <c r="I959" s="144">
        <f t="shared" si="28"/>
        <v>61.208086855296607</v>
      </c>
      <c r="J959" s="147">
        <f t="shared" si="29"/>
        <v>40821.699999999997</v>
      </c>
    </row>
    <row r="960" spans="1:10" ht="25.5" x14ac:dyDescent="0.2">
      <c r="A960" s="47" t="s">
        <v>226</v>
      </c>
      <c r="B960" s="48">
        <v>915</v>
      </c>
      <c r="C960" s="111">
        <v>7</v>
      </c>
      <c r="D960" s="111">
        <v>2</v>
      </c>
      <c r="E960" s="119">
        <v>850142201</v>
      </c>
      <c r="F960" s="48">
        <v>600</v>
      </c>
      <c r="G960" s="49">
        <v>105232.5</v>
      </c>
      <c r="H960" s="49">
        <v>64410.8</v>
      </c>
      <c r="I960" s="144">
        <f t="shared" si="28"/>
        <v>61.208086855296607</v>
      </c>
      <c r="J960" s="147">
        <f t="shared" si="29"/>
        <v>40821.699999999997</v>
      </c>
    </row>
    <row r="961" spans="1:10" x14ac:dyDescent="0.2">
      <c r="A961" s="47" t="s">
        <v>138</v>
      </c>
      <c r="B961" s="48">
        <v>915</v>
      </c>
      <c r="C961" s="111">
        <v>7</v>
      </c>
      <c r="D961" s="111">
        <v>4</v>
      </c>
      <c r="E961" s="119"/>
      <c r="F961" s="48"/>
      <c r="G961" s="49">
        <v>146783.4</v>
      </c>
      <c r="H961" s="49">
        <v>89174.6</v>
      </c>
      <c r="I961" s="144">
        <f t="shared" si="28"/>
        <v>60.752510161230774</v>
      </c>
      <c r="J961" s="147">
        <f t="shared" si="29"/>
        <v>57608.799999999988</v>
      </c>
    </row>
    <row r="962" spans="1:10" ht="25.5" x14ac:dyDescent="0.2">
      <c r="A962" s="47" t="s">
        <v>1039</v>
      </c>
      <c r="B962" s="48">
        <v>915</v>
      </c>
      <c r="C962" s="111">
        <v>7</v>
      </c>
      <c r="D962" s="111">
        <v>4</v>
      </c>
      <c r="E962" s="119">
        <v>700000000</v>
      </c>
      <c r="F962" s="48"/>
      <c r="G962" s="49">
        <v>2820.1</v>
      </c>
      <c r="H962" s="49">
        <v>1811.6</v>
      </c>
      <c r="I962" s="144">
        <f t="shared" si="28"/>
        <v>64.238856778128437</v>
      </c>
      <c r="J962" s="147">
        <f t="shared" si="29"/>
        <v>1008.5</v>
      </c>
    </row>
    <row r="963" spans="1:10" ht="25.5" x14ac:dyDescent="0.2">
      <c r="A963" s="47" t="s">
        <v>1040</v>
      </c>
      <c r="B963" s="48">
        <v>915</v>
      </c>
      <c r="C963" s="111">
        <v>7</v>
      </c>
      <c r="D963" s="111">
        <v>4</v>
      </c>
      <c r="E963" s="119">
        <v>750000000</v>
      </c>
      <c r="F963" s="48"/>
      <c r="G963" s="49">
        <v>2820.1</v>
      </c>
      <c r="H963" s="49">
        <v>1811.6</v>
      </c>
      <c r="I963" s="144">
        <f t="shared" si="28"/>
        <v>64.238856778128437</v>
      </c>
      <c r="J963" s="147">
        <f t="shared" si="29"/>
        <v>1008.5</v>
      </c>
    </row>
    <row r="964" spans="1:10" ht="25.5" x14ac:dyDescent="0.2">
      <c r="A964" s="47" t="s">
        <v>1041</v>
      </c>
      <c r="B964" s="48">
        <v>915</v>
      </c>
      <c r="C964" s="111">
        <v>7</v>
      </c>
      <c r="D964" s="111">
        <v>4</v>
      </c>
      <c r="E964" s="119">
        <v>750400000</v>
      </c>
      <c r="F964" s="48"/>
      <c r="G964" s="49">
        <v>2820.1</v>
      </c>
      <c r="H964" s="49">
        <v>1811.6</v>
      </c>
      <c r="I964" s="144">
        <f t="shared" si="28"/>
        <v>64.238856778128437</v>
      </c>
      <c r="J964" s="147">
        <f t="shared" si="29"/>
        <v>1008.5</v>
      </c>
    </row>
    <row r="965" spans="1:10" ht="89.25" x14ac:dyDescent="0.2">
      <c r="A965" s="47" t="s">
        <v>681</v>
      </c>
      <c r="B965" s="48">
        <v>915</v>
      </c>
      <c r="C965" s="111">
        <v>7</v>
      </c>
      <c r="D965" s="111">
        <v>4</v>
      </c>
      <c r="E965" s="119" t="s">
        <v>1042</v>
      </c>
      <c r="F965" s="48"/>
      <c r="G965" s="49">
        <v>2820.1</v>
      </c>
      <c r="H965" s="49">
        <v>1811.6</v>
      </c>
      <c r="I965" s="144">
        <f t="shared" si="28"/>
        <v>64.238856778128437</v>
      </c>
      <c r="J965" s="147">
        <f t="shared" si="29"/>
        <v>1008.5</v>
      </c>
    </row>
    <row r="966" spans="1:10" ht="25.5" x14ac:dyDescent="0.2">
      <c r="A966" s="47" t="s">
        <v>226</v>
      </c>
      <c r="B966" s="48">
        <v>915</v>
      </c>
      <c r="C966" s="111">
        <v>7</v>
      </c>
      <c r="D966" s="111">
        <v>4</v>
      </c>
      <c r="E966" s="119" t="s">
        <v>1042</v>
      </c>
      <c r="F966" s="48">
        <v>600</v>
      </c>
      <c r="G966" s="49">
        <v>2820.1</v>
      </c>
      <c r="H966" s="49">
        <v>1811.6</v>
      </c>
      <c r="I966" s="144">
        <f t="shared" si="28"/>
        <v>64.238856778128437</v>
      </c>
      <c r="J966" s="147">
        <f t="shared" si="29"/>
        <v>1008.5</v>
      </c>
    </row>
    <row r="967" spans="1:10" ht="25.5" x14ac:dyDescent="0.2">
      <c r="A967" s="47" t="s">
        <v>1031</v>
      </c>
      <c r="B967" s="48">
        <v>915</v>
      </c>
      <c r="C967" s="111">
        <v>7</v>
      </c>
      <c r="D967" s="111">
        <v>4</v>
      </c>
      <c r="E967" s="119">
        <v>800000000</v>
      </c>
      <c r="F967" s="48"/>
      <c r="G967" s="49">
        <v>143963.29999999999</v>
      </c>
      <c r="H967" s="49">
        <v>87363</v>
      </c>
      <c r="I967" s="144">
        <f t="shared" si="28"/>
        <v>60.684216046728579</v>
      </c>
      <c r="J967" s="147">
        <f t="shared" si="29"/>
        <v>56600.299999999988</v>
      </c>
    </row>
    <row r="968" spans="1:10" x14ac:dyDescent="0.2">
      <c r="A968" s="47" t="s">
        <v>308</v>
      </c>
      <c r="B968" s="48">
        <v>915</v>
      </c>
      <c r="C968" s="111">
        <v>7</v>
      </c>
      <c r="D968" s="111">
        <v>4</v>
      </c>
      <c r="E968" s="119">
        <v>850000000</v>
      </c>
      <c r="F968" s="48"/>
      <c r="G968" s="49">
        <v>143963.29999999999</v>
      </c>
      <c r="H968" s="49">
        <v>87363</v>
      </c>
      <c r="I968" s="144">
        <f t="shared" si="28"/>
        <v>60.684216046728579</v>
      </c>
      <c r="J968" s="147">
        <f t="shared" si="29"/>
        <v>56600.299999999988</v>
      </c>
    </row>
    <row r="969" spans="1:10" x14ac:dyDescent="0.2">
      <c r="A969" s="47" t="s">
        <v>1089</v>
      </c>
      <c r="B969" s="48">
        <v>915</v>
      </c>
      <c r="C969" s="111">
        <v>7</v>
      </c>
      <c r="D969" s="111">
        <v>4</v>
      </c>
      <c r="E969" s="119">
        <v>850100000</v>
      </c>
      <c r="F969" s="48"/>
      <c r="G969" s="49">
        <v>143963.29999999999</v>
      </c>
      <c r="H969" s="49">
        <v>87363</v>
      </c>
      <c r="I969" s="144">
        <f t="shared" si="28"/>
        <v>60.684216046728579</v>
      </c>
      <c r="J969" s="147">
        <f t="shared" si="29"/>
        <v>56600.299999999988</v>
      </c>
    </row>
    <row r="970" spans="1:10" ht="25.5" x14ac:dyDescent="0.2">
      <c r="A970" s="47" t="s">
        <v>494</v>
      </c>
      <c r="B970" s="48">
        <v>915</v>
      </c>
      <c r="C970" s="111">
        <v>7</v>
      </c>
      <c r="D970" s="111">
        <v>4</v>
      </c>
      <c r="E970" s="119">
        <v>850142700</v>
      </c>
      <c r="F970" s="48"/>
      <c r="G970" s="49">
        <v>143963.29999999999</v>
      </c>
      <c r="H970" s="49">
        <v>87363</v>
      </c>
      <c r="I970" s="144">
        <f t="shared" ref="I970:I1033" si="30">H970/G970*100</f>
        <v>60.684216046728579</v>
      </c>
      <c r="J970" s="147">
        <f t="shared" ref="J970:J1033" si="31">G970-H970</f>
        <v>56600.299999999988</v>
      </c>
    </row>
    <row r="971" spans="1:10" x14ac:dyDescent="0.2">
      <c r="A971" s="47" t="s">
        <v>228</v>
      </c>
      <c r="B971" s="48">
        <v>915</v>
      </c>
      <c r="C971" s="111">
        <v>7</v>
      </c>
      <c r="D971" s="111">
        <v>4</v>
      </c>
      <c r="E971" s="119">
        <v>850142700</v>
      </c>
      <c r="F971" s="48">
        <v>300</v>
      </c>
      <c r="G971" s="49">
        <v>3493</v>
      </c>
      <c r="H971" s="49">
        <v>1669.3</v>
      </c>
      <c r="I971" s="144">
        <f t="shared" si="30"/>
        <v>47.789865445176069</v>
      </c>
      <c r="J971" s="147">
        <f t="shared" si="31"/>
        <v>1823.7</v>
      </c>
    </row>
    <row r="972" spans="1:10" ht="25.5" x14ac:dyDescent="0.2">
      <c r="A972" s="47" t="s">
        <v>226</v>
      </c>
      <c r="B972" s="48">
        <v>915</v>
      </c>
      <c r="C972" s="111">
        <v>7</v>
      </c>
      <c r="D972" s="111">
        <v>4</v>
      </c>
      <c r="E972" s="119">
        <v>850142700</v>
      </c>
      <c r="F972" s="48">
        <v>600</v>
      </c>
      <c r="G972" s="49">
        <v>140470.29999999999</v>
      </c>
      <c r="H972" s="49">
        <v>85693.7</v>
      </c>
      <c r="I972" s="144">
        <f t="shared" si="30"/>
        <v>61.004852983157299</v>
      </c>
      <c r="J972" s="147">
        <f t="shared" si="31"/>
        <v>54776.599999999991</v>
      </c>
    </row>
    <row r="973" spans="1:10" x14ac:dyDescent="0.2">
      <c r="A973" s="47" t="s">
        <v>136</v>
      </c>
      <c r="B973" s="48">
        <v>915</v>
      </c>
      <c r="C973" s="111">
        <v>7</v>
      </c>
      <c r="D973" s="111">
        <v>9</v>
      </c>
      <c r="E973" s="119"/>
      <c r="F973" s="48"/>
      <c r="G973" s="49">
        <v>6558</v>
      </c>
      <c r="H973" s="49">
        <v>3811.5</v>
      </c>
      <c r="I973" s="144">
        <f t="shared" si="30"/>
        <v>58.119853613906677</v>
      </c>
      <c r="J973" s="147">
        <f t="shared" si="31"/>
        <v>2746.5</v>
      </c>
    </row>
    <row r="974" spans="1:10" ht="25.5" x14ac:dyDescent="0.2">
      <c r="A974" s="47" t="s">
        <v>1031</v>
      </c>
      <c r="B974" s="48">
        <v>915</v>
      </c>
      <c r="C974" s="111">
        <v>7</v>
      </c>
      <c r="D974" s="111">
        <v>9</v>
      </c>
      <c r="E974" s="119">
        <v>800000000</v>
      </c>
      <c r="F974" s="48"/>
      <c r="G974" s="49">
        <v>6558</v>
      </c>
      <c r="H974" s="49">
        <v>3811.5</v>
      </c>
      <c r="I974" s="144">
        <f t="shared" si="30"/>
        <v>58.119853613906677</v>
      </c>
      <c r="J974" s="147">
        <f t="shared" si="31"/>
        <v>2746.5</v>
      </c>
    </row>
    <row r="975" spans="1:10" x14ac:dyDescent="0.2">
      <c r="A975" s="47" t="s">
        <v>308</v>
      </c>
      <c r="B975" s="48">
        <v>915</v>
      </c>
      <c r="C975" s="111">
        <v>7</v>
      </c>
      <c r="D975" s="111">
        <v>9</v>
      </c>
      <c r="E975" s="119">
        <v>850000000</v>
      </c>
      <c r="F975" s="48"/>
      <c r="G975" s="49">
        <v>6558</v>
      </c>
      <c r="H975" s="49">
        <v>3811.5</v>
      </c>
      <c r="I975" s="144">
        <f t="shared" si="30"/>
        <v>58.119853613906677</v>
      </c>
      <c r="J975" s="147">
        <f t="shared" si="31"/>
        <v>2746.5</v>
      </c>
    </row>
    <row r="976" spans="1:10" x14ac:dyDescent="0.2">
      <c r="A976" s="47" t="s">
        <v>1089</v>
      </c>
      <c r="B976" s="48">
        <v>915</v>
      </c>
      <c r="C976" s="111">
        <v>7</v>
      </c>
      <c r="D976" s="111">
        <v>9</v>
      </c>
      <c r="E976" s="119">
        <v>850100000</v>
      </c>
      <c r="F976" s="48"/>
      <c r="G976" s="49">
        <v>6558</v>
      </c>
      <c r="H976" s="49">
        <v>3811.5</v>
      </c>
      <c r="I976" s="144">
        <f t="shared" si="30"/>
        <v>58.119853613906677</v>
      </c>
      <c r="J976" s="147">
        <f t="shared" si="31"/>
        <v>2746.5</v>
      </c>
    </row>
    <row r="977" spans="1:11" ht="25.5" x14ac:dyDescent="0.2">
      <c r="A977" s="47" t="s">
        <v>495</v>
      </c>
      <c r="B977" s="48">
        <v>915</v>
      </c>
      <c r="C977" s="111">
        <v>7</v>
      </c>
      <c r="D977" s="111">
        <v>9</v>
      </c>
      <c r="E977" s="119">
        <v>850143500</v>
      </c>
      <c r="F977" s="48"/>
      <c r="G977" s="49">
        <v>6558</v>
      </c>
      <c r="H977" s="49">
        <v>3811.5</v>
      </c>
      <c r="I977" s="144">
        <f t="shared" si="30"/>
        <v>58.119853613906677</v>
      </c>
      <c r="J977" s="147">
        <f t="shared" si="31"/>
        <v>2746.5</v>
      </c>
    </row>
    <row r="978" spans="1:11" ht="25.5" x14ac:dyDescent="0.2">
      <c r="A978" s="47" t="s">
        <v>226</v>
      </c>
      <c r="B978" s="48">
        <v>915</v>
      </c>
      <c r="C978" s="111">
        <v>7</v>
      </c>
      <c r="D978" s="111">
        <v>9</v>
      </c>
      <c r="E978" s="119">
        <v>850143500</v>
      </c>
      <c r="F978" s="48">
        <v>600</v>
      </c>
      <c r="G978" s="49">
        <v>6558</v>
      </c>
      <c r="H978" s="49">
        <v>3811.5</v>
      </c>
      <c r="I978" s="144">
        <f t="shared" si="30"/>
        <v>58.119853613906677</v>
      </c>
      <c r="J978" s="147">
        <f t="shared" si="31"/>
        <v>2746.5</v>
      </c>
    </row>
    <row r="979" spans="1:11" x14ac:dyDescent="0.2">
      <c r="A979" s="47" t="s">
        <v>169</v>
      </c>
      <c r="B979" s="48">
        <v>915</v>
      </c>
      <c r="C979" s="111">
        <v>8</v>
      </c>
      <c r="D979" s="111"/>
      <c r="E979" s="119"/>
      <c r="F979" s="48"/>
      <c r="G979" s="49">
        <v>1019284.7</v>
      </c>
      <c r="H979" s="49">
        <v>604384.30000000005</v>
      </c>
      <c r="I979" s="144">
        <f t="shared" si="30"/>
        <v>59.294944778431393</v>
      </c>
      <c r="J979" s="147">
        <f t="shared" si="31"/>
        <v>414900.39999999991</v>
      </c>
      <c r="K979" s="23">
        <f>G985+G987+G989+G991+G994+G995+G997+G1000+G1004+G1005+G1007+G1011+G1013+G1015+G1019+G1022+G1023+G1026+G1028+G1031+G1033+G1036+G1041+G1046+G1050+G1051+G1053+G1056+G1058+G1059+G1061+G1063</f>
        <v>1019284.7000000001</v>
      </c>
    </row>
    <row r="980" spans="1:11" x14ac:dyDescent="0.2">
      <c r="A980" s="47" t="s">
        <v>137</v>
      </c>
      <c r="B980" s="48">
        <v>915</v>
      </c>
      <c r="C980" s="111">
        <v>8</v>
      </c>
      <c r="D980" s="111">
        <v>1</v>
      </c>
      <c r="E980" s="119"/>
      <c r="F980" s="48"/>
      <c r="G980" s="49">
        <v>890219.4</v>
      </c>
      <c r="H980" s="49">
        <v>538850.69999999995</v>
      </c>
      <c r="I980" s="144">
        <f t="shared" si="30"/>
        <v>60.530100781897133</v>
      </c>
      <c r="J980" s="147">
        <f t="shared" si="31"/>
        <v>351368.70000000007</v>
      </c>
    </row>
    <row r="981" spans="1:11" ht="25.5" x14ac:dyDescent="0.2">
      <c r="A981" s="47" t="s">
        <v>1031</v>
      </c>
      <c r="B981" s="48">
        <v>915</v>
      </c>
      <c r="C981" s="111">
        <v>8</v>
      </c>
      <c r="D981" s="111">
        <v>1</v>
      </c>
      <c r="E981" s="119">
        <v>800000000</v>
      </c>
      <c r="F981" s="48"/>
      <c r="G981" s="49">
        <v>889519.4</v>
      </c>
      <c r="H981" s="49">
        <v>538150.69999999995</v>
      </c>
      <c r="I981" s="144">
        <f t="shared" si="30"/>
        <v>60.499040268261709</v>
      </c>
      <c r="J981" s="147">
        <f t="shared" si="31"/>
        <v>351368.70000000007</v>
      </c>
    </row>
    <row r="982" spans="1:11" x14ac:dyDescent="0.2">
      <c r="A982" s="47" t="s">
        <v>306</v>
      </c>
      <c r="B982" s="48">
        <v>915</v>
      </c>
      <c r="C982" s="111">
        <v>8</v>
      </c>
      <c r="D982" s="111">
        <v>1</v>
      </c>
      <c r="E982" s="119">
        <v>820000000</v>
      </c>
      <c r="F982" s="48"/>
      <c r="G982" s="49">
        <v>37421.1</v>
      </c>
      <c r="H982" s="49">
        <v>36128.400000000001</v>
      </c>
      <c r="I982" s="144">
        <f t="shared" si="30"/>
        <v>96.545531798904904</v>
      </c>
      <c r="J982" s="147">
        <f t="shared" si="31"/>
        <v>1292.6999999999971</v>
      </c>
    </row>
    <row r="983" spans="1:11" ht="25.5" x14ac:dyDescent="0.2">
      <c r="A983" s="47" t="s">
        <v>690</v>
      </c>
      <c r="B983" s="48">
        <v>915</v>
      </c>
      <c r="C983" s="111">
        <v>8</v>
      </c>
      <c r="D983" s="111">
        <v>1</v>
      </c>
      <c r="E983" s="119" t="s">
        <v>1090</v>
      </c>
      <c r="F983" s="48"/>
      <c r="G983" s="49">
        <v>32107</v>
      </c>
      <c r="H983" s="49">
        <v>32107</v>
      </c>
      <c r="I983" s="144">
        <f t="shared" si="30"/>
        <v>100</v>
      </c>
      <c r="J983" s="147">
        <f t="shared" si="31"/>
        <v>0</v>
      </c>
    </row>
    <row r="984" spans="1:11" x14ac:dyDescent="0.2">
      <c r="A984" s="47" t="s">
        <v>437</v>
      </c>
      <c r="B984" s="48">
        <v>915</v>
      </c>
      <c r="C984" s="111">
        <v>8</v>
      </c>
      <c r="D984" s="111">
        <v>1</v>
      </c>
      <c r="E984" s="119" t="s">
        <v>1091</v>
      </c>
      <c r="F984" s="48"/>
      <c r="G984" s="49">
        <v>500</v>
      </c>
      <c r="H984" s="49">
        <v>500</v>
      </c>
      <c r="I984" s="144">
        <f t="shared" si="30"/>
        <v>100</v>
      </c>
      <c r="J984" s="147">
        <f t="shared" si="31"/>
        <v>0</v>
      </c>
    </row>
    <row r="985" spans="1:11" ht="25.5" x14ac:dyDescent="0.2">
      <c r="A985" s="47" t="s">
        <v>226</v>
      </c>
      <c r="B985" s="48">
        <v>915</v>
      </c>
      <c r="C985" s="111">
        <v>8</v>
      </c>
      <c r="D985" s="111">
        <v>1</v>
      </c>
      <c r="E985" s="119" t="s">
        <v>1091</v>
      </c>
      <c r="F985" s="48">
        <v>600</v>
      </c>
      <c r="G985" s="49">
        <v>500</v>
      </c>
      <c r="H985" s="49">
        <v>500</v>
      </c>
      <c r="I985" s="144">
        <f t="shared" si="30"/>
        <v>100</v>
      </c>
      <c r="J985" s="147">
        <f t="shared" si="31"/>
        <v>0</v>
      </c>
    </row>
    <row r="986" spans="1:11" x14ac:dyDescent="0.2">
      <c r="A986" s="47" t="s">
        <v>691</v>
      </c>
      <c r="B986" s="48">
        <v>915</v>
      </c>
      <c r="C986" s="111">
        <v>8</v>
      </c>
      <c r="D986" s="111">
        <v>1</v>
      </c>
      <c r="E986" s="119" t="s">
        <v>1092</v>
      </c>
      <c r="F986" s="48"/>
      <c r="G986" s="49">
        <v>15000</v>
      </c>
      <c r="H986" s="49">
        <v>15000</v>
      </c>
      <c r="I986" s="144">
        <f t="shared" si="30"/>
        <v>100</v>
      </c>
      <c r="J986" s="147">
        <f t="shared" si="31"/>
        <v>0</v>
      </c>
    </row>
    <row r="987" spans="1:11" x14ac:dyDescent="0.2">
      <c r="A987" s="47" t="s">
        <v>250</v>
      </c>
      <c r="B987" s="48">
        <v>915</v>
      </c>
      <c r="C987" s="111">
        <v>8</v>
      </c>
      <c r="D987" s="111">
        <v>1</v>
      </c>
      <c r="E987" s="119" t="s">
        <v>1092</v>
      </c>
      <c r="F987" s="48">
        <v>500</v>
      </c>
      <c r="G987" s="49">
        <v>15000</v>
      </c>
      <c r="H987" s="49">
        <v>15000</v>
      </c>
      <c r="I987" s="144">
        <f t="shared" si="30"/>
        <v>100</v>
      </c>
      <c r="J987" s="147">
        <f t="shared" si="31"/>
        <v>0</v>
      </c>
    </row>
    <row r="988" spans="1:11" x14ac:dyDescent="0.2">
      <c r="A988" s="47" t="s">
        <v>311</v>
      </c>
      <c r="B988" s="48">
        <v>915</v>
      </c>
      <c r="C988" s="111">
        <v>8</v>
      </c>
      <c r="D988" s="111">
        <v>1</v>
      </c>
      <c r="E988" s="119" t="s">
        <v>1093</v>
      </c>
      <c r="F988" s="48"/>
      <c r="G988" s="49">
        <v>1455.5</v>
      </c>
      <c r="H988" s="49">
        <v>1455.5</v>
      </c>
      <c r="I988" s="144">
        <f t="shared" si="30"/>
        <v>100</v>
      </c>
      <c r="J988" s="147">
        <f t="shared" si="31"/>
        <v>0</v>
      </c>
    </row>
    <row r="989" spans="1:11" ht="25.5" x14ac:dyDescent="0.2">
      <c r="A989" s="47" t="s">
        <v>226</v>
      </c>
      <c r="B989" s="48">
        <v>915</v>
      </c>
      <c r="C989" s="111">
        <v>8</v>
      </c>
      <c r="D989" s="111">
        <v>1</v>
      </c>
      <c r="E989" s="119" t="s">
        <v>1093</v>
      </c>
      <c r="F989" s="48">
        <v>600</v>
      </c>
      <c r="G989" s="49">
        <v>1455.5</v>
      </c>
      <c r="H989" s="49">
        <v>1455.5</v>
      </c>
      <c r="I989" s="144">
        <f t="shared" si="30"/>
        <v>100</v>
      </c>
      <c r="J989" s="147">
        <f t="shared" si="31"/>
        <v>0</v>
      </c>
    </row>
    <row r="990" spans="1:11" x14ac:dyDescent="0.2">
      <c r="A990" s="47" t="s">
        <v>837</v>
      </c>
      <c r="B990" s="48">
        <v>915</v>
      </c>
      <c r="C990" s="111">
        <v>8</v>
      </c>
      <c r="D990" s="111">
        <v>1</v>
      </c>
      <c r="E990" s="119" t="s">
        <v>1094</v>
      </c>
      <c r="F990" s="48"/>
      <c r="G990" s="49">
        <v>15151.5</v>
      </c>
      <c r="H990" s="49">
        <v>15151.5</v>
      </c>
      <c r="I990" s="144">
        <f t="shared" si="30"/>
        <v>100</v>
      </c>
      <c r="J990" s="147">
        <f t="shared" si="31"/>
        <v>0</v>
      </c>
    </row>
    <row r="991" spans="1:11" ht="25.5" x14ac:dyDescent="0.2">
      <c r="A991" s="47" t="s">
        <v>226</v>
      </c>
      <c r="B991" s="48">
        <v>915</v>
      </c>
      <c r="C991" s="111">
        <v>8</v>
      </c>
      <c r="D991" s="111">
        <v>1</v>
      </c>
      <c r="E991" s="119" t="s">
        <v>1094</v>
      </c>
      <c r="F991" s="48">
        <v>600</v>
      </c>
      <c r="G991" s="49">
        <v>15151.5</v>
      </c>
      <c r="H991" s="49">
        <v>15151.5</v>
      </c>
      <c r="I991" s="144">
        <f t="shared" si="30"/>
        <v>100</v>
      </c>
      <c r="J991" s="147">
        <f t="shared" si="31"/>
        <v>0</v>
      </c>
    </row>
    <row r="992" spans="1:11" ht="25.5" x14ac:dyDescent="0.2">
      <c r="A992" s="47" t="s">
        <v>693</v>
      </c>
      <c r="B992" s="48">
        <v>915</v>
      </c>
      <c r="C992" s="111">
        <v>8</v>
      </c>
      <c r="D992" s="111">
        <v>1</v>
      </c>
      <c r="E992" s="119" t="s">
        <v>1095</v>
      </c>
      <c r="F992" s="48"/>
      <c r="G992" s="49">
        <v>4708.1000000000004</v>
      </c>
      <c r="H992" s="49">
        <v>3415.3</v>
      </c>
      <c r="I992" s="144">
        <f t="shared" si="30"/>
        <v>72.540940081986363</v>
      </c>
      <c r="J992" s="147">
        <f t="shared" si="31"/>
        <v>1292.8000000000002</v>
      </c>
    </row>
    <row r="993" spans="1:10" x14ac:dyDescent="0.2">
      <c r="A993" s="47" t="s">
        <v>438</v>
      </c>
      <c r="B993" s="48">
        <v>915</v>
      </c>
      <c r="C993" s="111">
        <v>8</v>
      </c>
      <c r="D993" s="111">
        <v>1</v>
      </c>
      <c r="E993" s="119" t="s">
        <v>1096</v>
      </c>
      <c r="F993" s="48"/>
      <c r="G993" s="49">
        <v>3900</v>
      </c>
      <c r="H993" s="49">
        <v>2809.3</v>
      </c>
      <c r="I993" s="144">
        <f t="shared" si="30"/>
        <v>72.033333333333331</v>
      </c>
      <c r="J993" s="147">
        <f t="shared" si="31"/>
        <v>1090.6999999999998</v>
      </c>
    </row>
    <row r="994" spans="1:10" ht="25.5" x14ac:dyDescent="0.2">
      <c r="A994" s="47" t="s">
        <v>226</v>
      </c>
      <c r="B994" s="48">
        <v>915</v>
      </c>
      <c r="C994" s="111">
        <v>8</v>
      </c>
      <c r="D994" s="111">
        <v>1</v>
      </c>
      <c r="E994" s="119" t="s">
        <v>1096</v>
      </c>
      <c r="F994" s="48">
        <v>600</v>
      </c>
      <c r="G994" s="49">
        <v>3400</v>
      </c>
      <c r="H994" s="49">
        <v>2809.3</v>
      </c>
      <c r="I994" s="144">
        <f t="shared" si="30"/>
        <v>82.626470588235307</v>
      </c>
      <c r="J994" s="147">
        <f t="shared" si="31"/>
        <v>590.69999999999982</v>
      </c>
    </row>
    <row r="995" spans="1:10" x14ac:dyDescent="0.2">
      <c r="A995" s="47" t="s">
        <v>227</v>
      </c>
      <c r="B995" s="48">
        <v>915</v>
      </c>
      <c r="C995" s="111">
        <v>8</v>
      </c>
      <c r="D995" s="111">
        <v>1</v>
      </c>
      <c r="E995" s="119" t="s">
        <v>1096</v>
      </c>
      <c r="F995" s="48">
        <v>800</v>
      </c>
      <c r="G995" s="49">
        <v>500</v>
      </c>
      <c r="H995" s="49">
        <v>0</v>
      </c>
      <c r="I995" s="144">
        <f t="shared" si="30"/>
        <v>0</v>
      </c>
      <c r="J995" s="147">
        <f t="shared" si="31"/>
        <v>500</v>
      </c>
    </row>
    <row r="996" spans="1:10" x14ac:dyDescent="0.2">
      <c r="A996" s="47" t="s">
        <v>311</v>
      </c>
      <c r="B996" s="48">
        <v>915</v>
      </c>
      <c r="C996" s="111">
        <v>8</v>
      </c>
      <c r="D996" s="111">
        <v>1</v>
      </c>
      <c r="E996" s="119" t="s">
        <v>1097</v>
      </c>
      <c r="F996" s="48"/>
      <c r="G996" s="49">
        <v>808.1</v>
      </c>
      <c r="H996" s="49">
        <v>606</v>
      </c>
      <c r="I996" s="144">
        <f t="shared" si="30"/>
        <v>74.990718970424453</v>
      </c>
      <c r="J996" s="147">
        <f t="shared" si="31"/>
        <v>202.10000000000002</v>
      </c>
    </row>
    <row r="997" spans="1:10" x14ac:dyDescent="0.2">
      <c r="A997" s="47" t="s">
        <v>250</v>
      </c>
      <c r="B997" s="48">
        <v>915</v>
      </c>
      <c r="C997" s="111">
        <v>8</v>
      </c>
      <c r="D997" s="111">
        <v>1</v>
      </c>
      <c r="E997" s="119" t="s">
        <v>1097</v>
      </c>
      <c r="F997" s="48">
        <v>500</v>
      </c>
      <c r="G997" s="49">
        <v>808.1</v>
      </c>
      <c r="H997" s="49">
        <v>606</v>
      </c>
      <c r="I997" s="144">
        <f t="shared" si="30"/>
        <v>74.990718970424453</v>
      </c>
      <c r="J997" s="147">
        <f t="shared" si="31"/>
        <v>202.10000000000002</v>
      </c>
    </row>
    <row r="998" spans="1:10" x14ac:dyDescent="0.2">
      <c r="A998" s="47" t="s">
        <v>1098</v>
      </c>
      <c r="B998" s="48">
        <v>915</v>
      </c>
      <c r="C998" s="111">
        <v>8</v>
      </c>
      <c r="D998" s="111">
        <v>1</v>
      </c>
      <c r="E998" s="119" t="s">
        <v>1099</v>
      </c>
      <c r="F998" s="48"/>
      <c r="G998" s="49">
        <v>606.1</v>
      </c>
      <c r="H998" s="49">
        <v>606.1</v>
      </c>
      <c r="I998" s="144">
        <f t="shared" si="30"/>
        <v>100</v>
      </c>
      <c r="J998" s="147">
        <f>G998-H998</f>
        <v>0</v>
      </c>
    </row>
    <row r="999" spans="1:10" x14ac:dyDescent="0.2">
      <c r="A999" s="47" t="s">
        <v>1100</v>
      </c>
      <c r="B999" s="48">
        <v>915</v>
      </c>
      <c r="C999" s="111">
        <v>8</v>
      </c>
      <c r="D999" s="111">
        <v>1</v>
      </c>
      <c r="E999" s="119" t="s">
        <v>1101</v>
      </c>
      <c r="F999" s="48"/>
      <c r="G999" s="49">
        <v>606.1</v>
      </c>
      <c r="H999" s="49">
        <v>606.1</v>
      </c>
      <c r="I999" s="144">
        <f t="shared" si="30"/>
        <v>100</v>
      </c>
      <c r="J999" s="147">
        <f t="shared" si="31"/>
        <v>0</v>
      </c>
    </row>
    <row r="1000" spans="1:10" x14ac:dyDescent="0.2">
      <c r="A1000" s="47" t="s">
        <v>250</v>
      </c>
      <c r="B1000" s="48">
        <v>915</v>
      </c>
      <c r="C1000" s="111">
        <v>8</v>
      </c>
      <c r="D1000" s="111">
        <v>1</v>
      </c>
      <c r="E1000" s="119" t="s">
        <v>1101</v>
      </c>
      <c r="F1000" s="48">
        <v>500</v>
      </c>
      <c r="G1000" s="49">
        <v>606.1</v>
      </c>
      <c r="H1000" s="49">
        <v>606.1</v>
      </c>
      <c r="I1000" s="144">
        <f t="shared" si="30"/>
        <v>100</v>
      </c>
      <c r="J1000" s="147">
        <f t="shared" si="31"/>
        <v>0</v>
      </c>
    </row>
    <row r="1001" spans="1:10" x14ac:dyDescent="0.2">
      <c r="A1001" s="47" t="s">
        <v>308</v>
      </c>
      <c r="B1001" s="48">
        <v>915</v>
      </c>
      <c r="C1001" s="111">
        <v>8</v>
      </c>
      <c r="D1001" s="111">
        <v>1</v>
      </c>
      <c r="E1001" s="119">
        <v>830000000</v>
      </c>
      <c r="F1001" s="48"/>
      <c r="G1001" s="49">
        <v>30000</v>
      </c>
      <c r="H1001" s="49">
        <v>15184.6</v>
      </c>
      <c r="I1001" s="144">
        <f t="shared" si="30"/>
        <v>50.615333333333332</v>
      </c>
      <c r="J1001" s="147">
        <f t="shared" si="31"/>
        <v>14815.4</v>
      </c>
    </row>
    <row r="1002" spans="1:10" x14ac:dyDescent="0.2">
      <c r="A1002" s="47" t="s">
        <v>1102</v>
      </c>
      <c r="B1002" s="48">
        <v>915</v>
      </c>
      <c r="C1002" s="111">
        <v>8</v>
      </c>
      <c r="D1002" s="111">
        <v>1</v>
      </c>
      <c r="E1002" s="119">
        <v>830100000</v>
      </c>
      <c r="F1002" s="48"/>
      <c r="G1002" s="49">
        <v>30000</v>
      </c>
      <c r="H1002" s="49">
        <v>15184.6</v>
      </c>
      <c r="I1002" s="144">
        <f t="shared" si="30"/>
        <v>50.615333333333332</v>
      </c>
      <c r="J1002" s="147">
        <f t="shared" si="31"/>
        <v>14815.4</v>
      </c>
    </row>
    <row r="1003" spans="1:10" x14ac:dyDescent="0.2">
      <c r="A1003" s="47" t="s">
        <v>496</v>
      </c>
      <c r="B1003" s="48">
        <v>915</v>
      </c>
      <c r="C1003" s="111">
        <v>8</v>
      </c>
      <c r="D1003" s="111">
        <v>1</v>
      </c>
      <c r="E1003" s="119">
        <v>830143450</v>
      </c>
      <c r="F1003" s="48"/>
      <c r="G1003" s="49">
        <v>25500</v>
      </c>
      <c r="H1003" s="49">
        <v>10684.6</v>
      </c>
      <c r="I1003" s="144">
        <f t="shared" si="30"/>
        <v>41.90039215686275</v>
      </c>
      <c r="J1003" s="147">
        <f t="shared" si="31"/>
        <v>14815.4</v>
      </c>
    </row>
    <row r="1004" spans="1:10" ht="25.5" x14ac:dyDescent="0.2">
      <c r="A1004" s="47" t="s">
        <v>233</v>
      </c>
      <c r="B1004" s="48">
        <v>915</v>
      </c>
      <c r="C1004" s="111">
        <v>8</v>
      </c>
      <c r="D1004" s="111">
        <v>1</v>
      </c>
      <c r="E1004" s="119">
        <v>830143450</v>
      </c>
      <c r="F1004" s="48">
        <v>200</v>
      </c>
      <c r="G1004" s="49">
        <v>20500</v>
      </c>
      <c r="H1004" s="49">
        <v>5684.6</v>
      </c>
      <c r="I1004" s="144">
        <f t="shared" si="30"/>
        <v>27.729756097560976</v>
      </c>
      <c r="J1004" s="147">
        <f t="shared" si="31"/>
        <v>14815.4</v>
      </c>
    </row>
    <row r="1005" spans="1:10" ht="25.5" x14ac:dyDescent="0.2">
      <c r="A1005" s="47" t="s">
        <v>226</v>
      </c>
      <c r="B1005" s="48">
        <v>915</v>
      </c>
      <c r="C1005" s="111">
        <v>8</v>
      </c>
      <c r="D1005" s="111">
        <v>1</v>
      </c>
      <c r="E1005" s="119">
        <v>830143450</v>
      </c>
      <c r="F1005" s="48">
        <v>600</v>
      </c>
      <c r="G1005" s="49">
        <v>5000</v>
      </c>
      <c r="H1005" s="49">
        <v>5000</v>
      </c>
      <c r="I1005" s="144">
        <f t="shared" si="30"/>
        <v>100</v>
      </c>
      <c r="J1005" s="147">
        <f t="shared" si="31"/>
        <v>0</v>
      </c>
    </row>
    <row r="1006" spans="1:10" ht="38.25" x14ac:dyDescent="0.2">
      <c r="A1006" s="47" t="s">
        <v>692</v>
      </c>
      <c r="B1006" s="48">
        <v>915</v>
      </c>
      <c r="C1006" s="111">
        <v>8</v>
      </c>
      <c r="D1006" s="111">
        <v>1</v>
      </c>
      <c r="E1006" s="119">
        <v>830175110</v>
      </c>
      <c r="F1006" s="48"/>
      <c r="G1006" s="49">
        <v>4500</v>
      </c>
      <c r="H1006" s="49">
        <v>4500</v>
      </c>
      <c r="I1006" s="144">
        <f t="shared" si="30"/>
        <v>100</v>
      </c>
      <c r="J1006" s="147">
        <f t="shared" si="31"/>
        <v>0</v>
      </c>
    </row>
    <row r="1007" spans="1:10" x14ac:dyDescent="0.2">
      <c r="A1007" s="47" t="s">
        <v>250</v>
      </c>
      <c r="B1007" s="48">
        <v>915</v>
      </c>
      <c r="C1007" s="111">
        <v>8</v>
      </c>
      <c r="D1007" s="111">
        <v>1</v>
      </c>
      <c r="E1007" s="119">
        <v>830175110</v>
      </c>
      <c r="F1007" s="48">
        <v>500</v>
      </c>
      <c r="G1007" s="49">
        <v>4500</v>
      </c>
      <c r="H1007" s="49">
        <v>4500</v>
      </c>
      <c r="I1007" s="144">
        <f t="shared" si="30"/>
        <v>100</v>
      </c>
      <c r="J1007" s="147">
        <f t="shared" si="31"/>
        <v>0</v>
      </c>
    </row>
    <row r="1008" spans="1:10" x14ac:dyDescent="0.2">
      <c r="A1008" s="47" t="s">
        <v>1103</v>
      </c>
      <c r="B1008" s="48">
        <v>915</v>
      </c>
      <c r="C1008" s="111">
        <v>8</v>
      </c>
      <c r="D1008" s="111">
        <v>1</v>
      </c>
      <c r="E1008" s="119">
        <v>840000000</v>
      </c>
      <c r="F1008" s="48"/>
      <c r="G1008" s="49">
        <v>16384.3</v>
      </c>
      <c r="H1008" s="49">
        <v>16124.3</v>
      </c>
      <c r="I1008" s="144">
        <f t="shared" si="30"/>
        <v>98.413114994232288</v>
      </c>
      <c r="J1008" s="147">
        <f t="shared" si="31"/>
        <v>260</v>
      </c>
    </row>
    <row r="1009" spans="1:10" ht="25.5" x14ac:dyDescent="0.2">
      <c r="A1009" s="47" t="s">
        <v>1104</v>
      </c>
      <c r="B1009" s="48">
        <v>915</v>
      </c>
      <c r="C1009" s="111">
        <v>8</v>
      </c>
      <c r="D1009" s="111">
        <v>1</v>
      </c>
      <c r="E1009" s="119">
        <v>840100000</v>
      </c>
      <c r="F1009" s="48"/>
      <c r="G1009" s="49">
        <v>16384.3</v>
      </c>
      <c r="H1009" s="49">
        <v>16124.3</v>
      </c>
      <c r="I1009" s="144">
        <f t="shared" si="30"/>
        <v>98.413114994232288</v>
      </c>
      <c r="J1009" s="147">
        <f t="shared" si="31"/>
        <v>260</v>
      </c>
    </row>
    <row r="1010" spans="1:10" ht="38.25" x14ac:dyDescent="0.2">
      <c r="A1010" s="47" t="s">
        <v>309</v>
      </c>
      <c r="B1010" s="48">
        <v>915</v>
      </c>
      <c r="C1010" s="111">
        <v>8</v>
      </c>
      <c r="D1010" s="111">
        <v>1</v>
      </c>
      <c r="E1010" s="119" t="s">
        <v>1105</v>
      </c>
      <c r="F1010" s="48"/>
      <c r="G1010" s="49">
        <v>5932.7</v>
      </c>
      <c r="H1010" s="49">
        <v>5932.7</v>
      </c>
      <c r="I1010" s="144">
        <f t="shared" si="30"/>
        <v>100</v>
      </c>
      <c r="J1010" s="147">
        <f t="shared" si="31"/>
        <v>0</v>
      </c>
    </row>
    <row r="1011" spans="1:10" ht="25.5" x14ac:dyDescent="0.2">
      <c r="A1011" s="47" t="s">
        <v>226</v>
      </c>
      <c r="B1011" s="48">
        <v>915</v>
      </c>
      <c r="C1011" s="111">
        <v>8</v>
      </c>
      <c r="D1011" s="111">
        <v>1</v>
      </c>
      <c r="E1011" s="119" t="s">
        <v>1105</v>
      </c>
      <c r="F1011" s="48">
        <v>600</v>
      </c>
      <c r="G1011" s="49">
        <v>5932.7</v>
      </c>
      <c r="H1011" s="49">
        <v>5932.7</v>
      </c>
      <c r="I1011" s="144">
        <f t="shared" si="30"/>
        <v>100</v>
      </c>
      <c r="J1011" s="147">
        <f t="shared" si="31"/>
        <v>0</v>
      </c>
    </row>
    <row r="1012" spans="1:10" ht="25.5" x14ac:dyDescent="0.2">
      <c r="A1012" s="47" t="s">
        <v>310</v>
      </c>
      <c r="B1012" s="48">
        <v>915</v>
      </c>
      <c r="C1012" s="111">
        <v>8</v>
      </c>
      <c r="D1012" s="111">
        <v>1</v>
      </c>
      <c r="E1012" s="119" t="s">
        <v>1106</v>
      </c>
      <c r="F1012" s="48"/>
      <c r="G1012" s="49">
        <v>5559.4</v>
      </c>
      <c r="H1012" s="49">
        <v>5299.4</v>
      </c>
      <c r="I1012" s="144">
        <f t="shared" si="30"/>
        <v>95.323236320466236</v>
      </c>
      <c r="J1012" s="147">
        <f t="shared" si="31"/>
        <v>260</v>
      </c>
    </row>
    <row r="1013" spans="1:10" ht="25.5" x14ac:dyDescent="0.2">
      <c r="A1013" s="47" t="s">
        <v>233</v>
      </c>
      <c r="B1013" s="48">
        <v>915</v>
      </c>
      <c r="C1013" s="111">
        <v>8</v>
      </c>
      <c r="D1013" s="111">
        <v>1</v>
      </c>
      <c r="E1013" s="119" t="s">
        <v>1106</v>
      </c>
      <c r="F1013" s="48">
        <v>200</v>
      </c>
      <c r="G1013" s="49">
        <v>5559.4</v>
      </c>
      <c r="H1013" s="49">
        <v>5299.4</v>
      </c>
      <c r="I1013" s="144">
        <f t="shared" si="30"/>
        <v>95.323236320466236</v>
      </c>
      <c r="J1013" s="147">
        <f t="shared" si="31"/>
        <v>260</v>
      </c>
    </row>
    <row r="1014" spans="1:10" ht="25.5" x14ac:dyDescent="0.2">
      <c r="A1014" s="47" t="s">
        <v>307</v>
      </c>
      <c r="B1014" s="48">
        <v>915</v>
      </c>
      <c r="C1014" s="111">
        <v>8</v>
      </c>
      <c r="D1014" s="111">
        <v>1</v>
      </c>
      <c r="E1014" s="119" t="s">
        <v>1107</v>
      </c>
      <c r="F1014" s="48"/>
      <c r="G1014" s="49">
        <v>4892.2</v>
      </c>
      <c r="H1014" s="49">
        <v>4892.2</v>
      </c>
      <c r="I1014" s="144">
        <f t="shared" si="30"/>
        <v>100</v>
      </c>
      <c r="J1014" s="147">
        <f t="shared" si="31"/>
        <v>0</v>
      </c>
    </row>
    <row r="1015" spans="1:10" ht="25.5" x14ac:dyDescent="0.2">
      <c r="A1015" s="47" t="s">
        <v>226</v>
      </c>
      <c r="B1015" s="48">
        <v>915</v>
      </c>
      <c r="C1015" s="111">
        <v>8</v>
      </c>
      <c r="D1015" s="111">
        <v>1</v>
      </c>
      <c r="E1015" s="119" t="s">
        <v>1107</v>
      </c>
      <c r="F1015" s="48">
        <v>600</v>
      </c>
      <c r="G1015" s="49">
        <v>4892.2</v>
      </c>
      <c r="H1015" s="49">
        <v>4892.2</v>
      </c>
      <c r="I1015" s="144">
        <f t="shared" si="30"/>
        <v>100</v>
      </c>
      <c r="J1015" s="147">
        <f t="shared" si="31"/>
        <v>0</v>
      </c>
    </row>
    <row r="1016" spans="1:10" x14ac:dyDescent="0.2">
      <c r="A1016" s="47" t="s">
        <v>308</v>
      </c>
      <c r="B1016" s="48">
        <v>915</v>
      </c>
      <c r="C1016" s="111">
        <v>8</v>
      </c>
      <c r="D1016" s="111">
        <v>1</v>
      </c>
      <c r="E1016" s="119">
        <v>850000000</v>
      </c>
      <c r="F1016" s="48"/>
      <c r="G1016" s="49">
        <v>805714</v>
      </c>
      <c r="H1016" s="49">
        <v>470713.4</v>
      </c>
      <c r="I1016" s="144">
        <f t="shared" si="30"/>
        <v>58.421896603509438</v>
      </c>
      <c r="J1016" s="147">
        <f t="shared" si="31"/>
        <v>335000.59999999998</v>
      </c>
    </row>
    <row r="1017" spans="1:10" x14ac:dyDescent="0.2">
      <c r="A1017" s="47" t="s">
        <v>1089</v>
      </c>
      <c r="B1017" s="48">
        <v>915</v>
      </c>
      <c r="C1017" s="111">
        <v>8</v>
      </c>
      <c r="D1017" s="111">
        <v>1</v>
      </c>
      <c r="E1017" s="119">
        <v>850100000</v>
      </c>
      <c r="F1017" s="48"/>
      <c r="G1017" s="49">
        <v>384451</v>
      </c>
      <c r="H1017" s="49">
        <v>228250.7</v>
      </c>
      <c r="I1017" s="144">
        <f t="shared" si="30"/>
        <v>59.370556976051567</v>
      </c>
      <c r="J1017" s="147">
        <f t="shared" si="31"/>
        <v>156200.29999999999</v>
      </c>
    </row>
    <row r="1018" spans="1:10" x14ac:dyDescent="0.2">
      <c r="A1018" s="47" t="s">
        <v>436</v>
      </c>
      <c r="B1018" s="48">
        <v>915</v>
      </c>
      <c r="C1018" s="111">
        <v>8</v>
      </c>
      <c r="D1018" s="111">
        <v>1</v>
      </c>
      <c r="E1018" s="119">
        <v>850144300</v>
      </c>
      <c r="F1018" s="48"/>
      <c r="G1018" s="49">
        <v>384451</v>
      </c>
      <c r="H1018" s="49">
        <v>228250.7</v>
      </c>
      <c r="I1018" s="144">
        <f t="shared" si="30"/>
        <v>59.370556976051567</v>
      </c>
      <c r="J1018" s="147">
        <f t="shared" si="31"/>
        <v>156200.29999999999</v>
      </c>
    </row>
    <row r="1019" spans="1:10" ht="25.5" x14ac:dyDescent="0.2">
      <c r="A1019" s="47" t="s">
        <v>226</v>
      </c>
      <c r="B1019" s="48">
        <v>915</v>
      </c>
      <c r="C1019" s="111">
        <v>8</v>
      </c>
      <c r="D1019" s="111">
        <v>1</v>
      </c>
      <c r="E1019" s="119">
        <v>850144300</v>
      </c>
      <c r="F1019" s="48">
        <v>600</v>
      </c>
      <c r="G1019" s="49">
        <v>384451</v>
      </c>
      <c r="H1019" s="49">
        <v>228250.7</v>
      </c>
      <c r="I1019" s="144">
        <f t="shared" si="30"/>
        <v>59.370556976051567</v>
      </c>
      <c r="J1019" s="147">
        <f t="shared" si="31"/>
        <v>156200.29999999999</v>
      </c>
    </row>
    <row r="1020" spans="1:10" x14ac:dyDescent="0.2">
      <c r="A1020" s="47" t="s">
        <v>1108</v>
      </c>
      <c r="B1020" s="48">
        <v>915</v>
      </c>
      <c r="C1020" s="111">
        <v>8</v>
      </c>
      <c r="D1020" s="111">
        <v>1</v>
      </c>
      <c r="E1020" s="119">
        <v>850200000</v>
      </c>
      <c r="F1020" s="48"/>
      <c r="G1020" s="49">
        <v>61660.6</v>
      </c>
      <c r="H1020" s="49">
        <v>43255.7</v>
      </c>
      <c r="I1020" s="144">
        <f t="shared" si="30"/>
        <v>70.151279747521102</v>
      </c>
      <c r="J1020" s="147">
        <f t="shared" si="31"/>
        <v>18404.900000000001</v>
      </c>
    </row>
    <row r="1021" spans="1:10" ht="25.5" x14ac:dyDescent="0.2">
      <c r="A1021" s="47" t="s">
        <v>235</v>
      </c>
      <c r="B1021" s="48">
        <v>915</v>
      </c>
      <c r="C1021" s="111">
        <v>8</v>
      </c>
      <c r="D1021" s="111">
        <v>1</v>
      </c>
      <c r="E1021" s="119">
        <v>850243440</v>
      </c>
      <c r="F1021" s="48"/>
      <c r="G1021" s="49">
        <v>61660.6</v>
      </c>
      <c r="H1021" s="49">
        <v>43255.7</v>
      </c>
      <c r="I1021" s="144">
        <f t="shared" si="30"/>
        <v>70.151279747521102</v>
      </c>
      <c r="J1021" s="147">
        <f t="shared" si="31"/>
        <v>18404.900000000001</v>
      </c>
    </row>
    <row r="1022" spans="1:10" ht="25.5" x14ac:dyDescent="0.2">
      <c r="A1022" s="47" t="s">
        <v>233</v>
      </c>
      <c r="B1022" s="48">
        <v>915</v>
      </c>
      <c r="C1022" s="111">
        <v>8</v>
      </c>
      <c r="D1022" s="111">
        <v>1</v>
      </c>
      <c r="E1022" s="119">
        <v>850243440</v>
      </c>
      <c r="F1022" s="48">
        <v>200</v>
      </c>
      <c r="G1022" s="49">
        <v>8700</v>
      </c>
      <c r="H1022" s="49">
        <v>4803.1000000000004</v>
      </c>
      <c r="I1022" s="144">
        <f t="shared" si="30"/>
        <v>55.208045977011501</v>
      </c>
      <c r="J1022" s="147">
        <f t="shared" si="31"/>
        <v>3896.8999999999996</v>
      </c>
    </row>
    <row r="1023" spans="1:10" ht="25.5" x14ac:dyDescent="0.2">
      <c r="A1023" s="47" t="s">
        <v>226</v>
      </c>
      <c r="B1023" s="48">
        <v>915</v>
      </c>
      <c r="C1023" s="111">
        <v>8</v>
      </c>
      <c r="D1023" s="111">
        <v>1</v>
      </c>
      <c r="E1023" s="119">
        <v>850243440</v>
      </c>
      <c r="F1023" s="48">
        <v>600</v>
      </c>
      <c r="G1023" s="49">
        <v>52960.6</v>
      </c>
      <c r="H1023" s="49">
        <v>38452.6</v>
      </c>
      <c r="I1023" s="144">
        <f t="shared" si="30"/>
        <v>72.606050535681248</v>
      </c>
      <c r="J1023" s="147">
        <f t="shared" si="31"/>
        <v>14508</v>
      </c>
    </row>
    <row r="1024" spans="1:10" ht="25.5" x14ac:dyDescent="0.2">
      <c r="A1024" s="47" t="s">
        <v>1032</v>
      </c>
      <c r="B1024" s="48">
        <v>915</v>
      </c>
      <c r="C1024" s="111">
        <v>8</v>
      </c>
      <c r="D1024" s="111">
        <v>1</v>
      </c>
      <c r="E1024" s="119">
        <v>850300000</v>
      </c>
      <c r="F1024" s="48"/>
      <c r="G1024" s="49">
        <v>116900.4</v>
      </c>
      <c r="H1024" s="49">
        <v>61824.9</v>
      </c>
      <c r="I1024" s="144">
        <f t="shared" si="30"/>
        <v>52.886816469404728</v>
      </c>
      <c r="J1024" s="147">
        <f t="shared" si="31"/>
        <v>55075.499999999993</v>
      </c>
    </row>
    <row r="1025" spans="1:10" ht="25.5" x14ac:dyDescent="0.2">
      <c r="A1025" s="47" t="s">
        <v>708</v>
      </c>
      <c r="B1025" s="48">
        <v>915</v>
      </c>
      <c r="C1025" s="111">
        <v>8</v>
      </c>
      <c r="D1025" s="111">
        <v>1</v>
      </c>
      <c r="E1025" s="119">
        <v>850300330</v>
      </c>
      <c r="F1025" s="48"/>
      <c r="G1025" s="49">
        <v>10000</v>
      </c>
      <c r="H1025" s="49">
        <v>4250.7</v>
      </c>
      <c r="I1025" s="144">
        <f t="shared" si="30"/>
        <v>42.506999999999998</v>
      </c>
      <c r="J1025" s="147">
        <f t="shared" si="31"/>
        <v>5749.3</v>
      </c>
    </row>
    <row r="1026" spans="1:10" ht="25.5" x14ac:dyDescent="0.2">
      <c r="A1026" s="47" t="s">
        <v>233</v>
      </c>
      <c r="B1026" s="48">
        <v>915</v>
      </c>
      <c r="C1026" s="111">
        <v>8</v>
      </c>
      <c r="D1026" s="111">
        <v>1</v>
      </c>
      <c r="E1026" s="119">
        <v>850300330</v>
      </c>
      <c r="F1026" s="48">
        <v>200</v>
      </c>
      <c r="G1026" s="49">
        <v>10000</v>
      </c>
      <c r="H1026" s="49">
        <v>4250.7</v>
      </c>
      <c r="I1026" s="144">
        <f t="shared" si="30"/>
        <v>42.506999999999998</v>
      </c>
      <c r="J1026" s="147">
        <f t="shared" si="31"/>
        <v>5749.3</v>
      </c>
    </row>
    <row r="1027" spans="1:10" x14ac:dyDescent="0.2">
      <c r="A1027" s="47" t="s">
        <v>424</v>
      </c>
      <c r="B1027" s="48">
        <v>915</v>
      </c>
      <c r="C1027" s="111">
        <v>8</v>
      </c>
      <c r="D1027" s="111">
        <v>1</v>
      </c>
      <c r="E1027" s="119">
        <v>850344200</v>
      </c>
      <c r="F1027" s="48"/>
      <c r="G1027" s="49">
        <v>106900.4</v>
      </c>
      <c r="H1027" s="49">
        <v>57574.2</v>
      </c>
      <c r="I1027" s="144">
        <f t="shared" si="30"/>
        <v>53.85779660319325</v>
      </c>
      <c r="J1027" s="147">
        <f t="shared" si="31"/>
        <v>49326.2</v>
      </c>
    </row>
    <row r="1028" spans="1:10" ht="25.5" x14ac:dyDescent="0.2">
      <c r="A1028" s="47" t="s">
        <v>226</v>
      </c>
      <c r="B1028" s="48">
        <v>915</v>
      </c>
      <c r="C1028" s="111">
        <v>8</v>
      </c>
      <c r="D1028" s="111">
        <v>1</v>
      </c>
      <c r="E1028" s="119">
        <v>850344200</v>
      </c>
      <c r="F1028" s="48">
        <v>600</v>
      </c>
      <c r="G1028" s="49">
        <v>106900.4</v>
      </c>
      <c r="H1028" s="49">
        <v>57574.2</v>
      </c>
      <c r="I1028" s="144">
        <f t="shared" si="30"/>
        <v>53.85779660319325</v>
      </c>
      <c r="J1028" s="147">
        <f t="shared" si="31"/>
        <v>49326.2</v>
      </c>
    </row>
    <row r="1029" spans="1:10" x14ac:dyDescent="0.2">
      <c r="A1029" s="47" t="s">
        <v>1109</v>
      </c>
      <c r="B1029" s="48">
        <v>915</v>
      </c>
      <c r="C1029" s="111">
        <v>8</v>
      </c>
      <c r="D1029" s="111">
        <v>1</v>
      </c>
      <c r="E1029" s="119">
        <v>850400000</v>
      </c>
      <c r="F1029" s="48"/>
      <c r="G1029" s="49">
        <v>100288.2</v>
      </c>
      <c r="H1029" s="49">
        <v>56306.3</v>
      </c>
      <c r="I1029" s="144">
        <f t="shared" si="30"/>
        <v>56.144491575280043</v>
      </c>
      <c r="J1029" s="147">
        <f t="shared" si="31"/>
        <v>43981.899999999994</v>
      </c>
    </row>
    <row r="1030" spans="1:10" x14ac:dyDescent="0.2">
      <c r="A1030" s="47" t="s">
        <v>424</v>
      </c>
      <c r="B1030" s="48">
        <v>915</v>
      </c>
      <c r="C1030" s="111">
        <v>8</v>
      </c>
      <c r="D1030" s="111">
        <v>1</v>
      </c>
      <c r="E1030" s="119">
        <v>850442200</v>
      </c>
      <c r="F1030" s="48"/>
      <c r="G1030" s="49">
        <v>98797.7</v>
      </c>
      <c r="H1030" s="49">
        <v>54815.8</v>
      </c>
      <c r="I1030" s="144">
        <f t="shared" si="30"/>
        <v>55.482870552654575</v>
      </c>
      <c r="J1030" s="147">
        <f t="shared" si="31"/>
        <v>43981.899999999994</v>
      </c>
    </row>
    <row r="1031" spans="1:10" ht="25.5" x14ac:dyDescent="0.2">
      <c r="A1031" s="47" t="s">
        <v>226</v>
      </c>
      <c r="B1031" s="48">
        <v>915</v>
      </c>
      <c r="C1031" s="111">
        <v>8</v>
      </c>
      <c r="D1031" s="111">
        <v>1</v>
      </c>
      <c r="E1031" s="119">
        <v>850442200</v>
      </c>
      <c r="F1031" s="48">
        <v>600</v>
      </c>
      <c r="G1031" s="49">
        <v>98797.7</v>
      </c>
      <c r="H1031" s="49">
        <v>54815.8</v>
      </c>
      <c r="I1031" s="144">
        <f t="shared" si="30"/>
        <v>55.482870552654575</v>
      </c>
      <c r="J1031" s="147">
        <f t="shared" si="31"/>
        <v>43981.899999999994</v>
      </c>
    </row>
    <row r="1032" spans="1:10" ht="25.5" x14ac:dyDescent="0.2">
      <c r="A1032" s="47" t="s">
        <v>1110</v>
      </c>
      <c r="B1032" s="48">
        <v>915</v>
      </c>
      <c r="C1032" s="111">
        <v>8</v>
      </c>
      <c r="D1032" s="111">
        <v>1</v>
      </c>
      <c r="E1032" s="119" t="s">
        <v>1111</v>
      </c>
      <c r="F1032" s="48"/>
      <c r="G1032" s="49">
        <v>1490.5</v>
      </c>
      <c r="H1032" s="49">
        <v>1490.5</v>
      </c>
      <c r="I1032" s="144">
        <f t="shared" si="30"/>
        <v>100</v>
      </c>
      <c r="J1032" s="147">
        <f t="shared" si="31"/>
        <v>0</v>
      </c>
    </row>
    <row r="1033" spans="1:10" ht="25.5" x14ac:dyDescent="0.2">
      <c r="A1033" s="47" t="s">
        <v>226</v>
      </c>
      <c r="B1033" s="48">
        <v>915</v>
      </c>
      <c r="C1033" s="111">
        <v>8</v>
      </c>
      <c r="D1033" s="111">
        <v>1</v>
      </c>
      <c r="E1033" s="119" t="s">
        <v>1111</v>
      </c>
      <c r="F1033" s="48">
        <v>600</v>
      </c>
      <c r="G1033" s="49">
        <v>1490.5</v>
      </c>
      <c r="H1033" s="49">
        <v>1490.5</v>
      </c>
      <c r="I1033" s="144">
        <f t="shared" si="30"/>
        <v>100</v>
      </c>
      <c r="J1033" s="147">
        <f t="shared" si="31"/>
        <v>0</v>
      </c>
    </row>
    <row r="1034" spans="1:10" x14ac:dyDescent="0.2">
      <c r="A1034" s="47" t="s">
        <v>1112</v>
      </c>
      <c r="B1034" s="48">
        <v>915</v>
      </c>
      <c r="C1034" s="111">
        <v>8</v>
      </c>
      <c r="D1034" s="111">
        <v>1</v>
      </c>
      <c r="E1034" s="119">
        <v>850500000</v>
      </c>
      <c r="F1034" s="48"/>
      <c r="G1034" s="49">
        <v>142413.79999999999</v>
      </c>
      <c r="H1034" s="49">
        <v>81075.8</v>
      </c>
      <c r="I1034" s="144">
        <f t="shared" ref="I1034:I1097" si="32">H1034/G1034*100</f>
        <v>56.929735741901425</v>
      </c>
      <c r="J1034" s="147">
        <f t="shared" ref="J1034:J1097" si="33">G1034-H1034</f>
        <v>61337.999999999985</v>
      </c>
    </row>
    <row r="1035" spans="1:10" ht="25.5" x14ac:dyDescent="0.2">
      <c r="A1035" s="47" t="s">
        <v>235</v>
      </c>
      <c r="B1035" s="48">
        <v>915</v>
      </c>
      <c r="C1035" s="111">
        <v>8</v>
      </c>
      <c r="D1035" s="111">
        <v>1</v>
      </c>
      <c r="E1035" s="119">
        <v>850544100</v>
      </c>
      <c r="F1035" s="48"/>
      <c r="G1035" s="49">
        <v>142413.79999999999</v>
      </c>
      <c r="H1035" s="49">
        <v>81075.8</v>
      </c>
      <c r="I1035" s="144">
        <f t="shared" si="32"/>
        <v>56.929735741901425</v>
      </c>
      <c r="J1035" s="147">
        <f t="shared" si="33"/>
        <v>61337.999999999985</v>
      </c>
    </row>
    <row r="1036" spans="1:10" ht="25.5" x14ac:dyDescent="0.2">
      <c r="A1036" s="47" t="s">
        <v>226</v>
      </c>
      <c r="B1036" s="48">
        <v>915</v>
      </c>
      <c r="C1036" s="111">
        <v>8</v>
      </c>
      <c r="D1036" s="111">
        <v>1</v>
      </c>
      <c r="E1036" s="119">
        <v>850544100</v>
      </c>
      <c r="F1036" s="48">
        <v>600</v>
      </c>
      <c r="G1036" s="49">
        <v>142413.79999999999</v>
      </c>
      <c r="H1036" s="49">
        <v>81075.8</v>
      </c>
      <c r="I1036" s="144">
        <f t="shared" si="32"/>
        <v>56.929735741901425</v>
      </c>
      <c r="J1036" s="147">
        <f t="shared" si="33"/>
        <v>61337.999999999985</v>
      </c>
    </row>
    <row r="1037" spans="1:10" ht="25.5" x14ac:dyDescent="0.2">
      <c r="A1037" s="47" t="s">
        <v>1051</v>
      </c>
      <c r="B1037" s="48">
        <v>915</v>
      </c>
      <c r="C1037" s="111">
        <v>8</v>
      </c>
      <c r="D1037" s="111">
        <v>1</v>
      </c>
      <c r="E1037" s="119">
        <v>1400000000</v>
      </c>
      <c r="F1037" s="48"/>
      <c r="G1037" s="49">
        <v>200</v>
      </c>
      <c r="H1037" s="49">
        <v>200</v>
      </c>
      <c r="I1037" s="144">
        <f t="shared" si="32"/>
        <v>100</v>
      </c>
      <c r="J1037" s="147">
        <f t="shared" si="33"/>
        <v>0</v>
      </c>
    </row>
    <row r="1038" spans="1:10" ht="25.5" x14ac:dyDescent="0.2">
      <c r="A1038" s="47" t="s">
        <v>1052</v>
      </c>
      <c r="B1038" s="48">
        <v>915</v>
      </c>
      <c r="C1038" s="111">
        <v>8</v>
      </c>
      <c r="D1038" s="111">
        <v>1</v>
      </c>
      <c r="E1038" s="119">
        <v>1450000000</v>
      </c>
      <c r="F1038" s="48"/>
      <c r="G1038" s="49">
        <v>200</v>
      </c>
      <c r="H1038" s="49">
        <v>200</v>
      </c>
      <c r="I1038" s="144">
        <f t="shared" si="32"/>
        <v>100</v>
      </c>
      <c r="J1038" s="147">
        <f t="shared" si="33"/>
        <v>0</v>
      </c>
    </row>
    <row r="1039" spans="1:10" ht="25.5" x14ac:dyDescent="0.2">
      <c r="A1039" s="47" t="s">
        <v>1079</v>
      </c>
      <c r="B1039" s="48">
        <v>915</v>
      </c>
      <c r="C1039" s="111">
        <v>8</v>
      </c>
      <c r="D1039" s="111">
        <v>1</v>
      </c>
      <c r="E1039" s="119">
        <v>1450200000</v>
      </c>
      <c r="F1039" s="48"/>
      <c r="G1039" s="49">
        <v>200</v>
      </c>
      <c r="H1039" s="49">
        <v>200</v>
      </c>
      <c r="I1039" s="144">
        <f t="shared" si="32"/>
        <v>100</v>
      </c>
      <c r="J1039" s="147">
        <f t="shared" si="33"/>
        <v>0</v>
      </c>
    </row>
    <row r="1040" spans="1:10" ht="25.5" x14ac:dyDescent="0.2">
      <c r="A1040" s="47" t="s">
        <v>300</v>
      </c>
      <c r="B1040" s="48">
        <v>915</v>
      </c>
      <c r="C1040" s="111">
        <v>8</v>
      </c>
      <c r="D1040" s="111">
        <v>1</v>
      </c>
      <c r="E1040" s="119">
        <v>1450220150</v>
      </c>
      <c r="F1040" s="48"/>
      <c r="G1040" s="49">
        <v>200</v>
      </c>
      <c r="H1040" s="49">
        <v>200</v>
      </c>
      <c r="I1040" s="144">
        <f t="shared" si="32"/>
        <v>100</v>
      </c>
      <c r="J1040" s="147">
        <f t="shared" si="33"/>
        <v>0</v>
      </c>
    </row>
    <row r="1041" spans="1:12" ht="25.5" x14ac:dyDescent="0.2">
      <c r="A1041" s="47" t="s">
        <v>226</v>
      </c>
      <c r="B1041" s="48">
        <v>915</v>
      </c>
      <c r="C1041" s="111">
        <v>8</v>
      </c>
      <c r="D1041" s="111">
        <v>1</v>
      </c>
      <c r="E1041" s="119">
        <v>1450220150</v>
      </c>
      <c r="F1041" s="48">
        <v>600</v>
      </c>
      <c r="G1041" s="49">
        <v>200</v>
      </c>
      <c r="H1041" s="49">
        <v>200</v>
      </c>
      <c r="I1041" s="144">
        <f t="shared" si="32"/>
        <v>100</v>
      </c>
      <c r="J1041" s="147">
        <f t="shared" si="33"/>
        <v>0</v>
      </c>
    </row>
    <row r="1042" spans="1:12" ht="25.5" x14ac:dyDescent="0.2">
      <c r="A1042" s="47" t="s">
        <v>1113</v>
      </c>
      <c r="B1042" s="48">
        <v>915</v>
      </c>
      <c r="C1042" s="111">
        <v>8</v>
      </c>
      <c r="D1042" s="111">
        <v>1</v>
      </c>
      <c r="E1042" s="119">
        <v>2400000000</v>
      </c>
      <c r="F1042" s="48"/>
      <c r="G1042" s="49">
        <v>500</v>
      </c>
      <c r="H1042" s="49">
        <v>500</v>
      </c>
      <c r="I1042" s="144">
        <f t="shared" si="32"/>
        <v>100</v>
      </c>
      <c r="J1042" s="147">
        <f t="shared" si="33"/>
        <v>0</v>
      </c>
    </row>
    <row r="1043" spans="1:12" ht="51" x14ac:dyDescent="0.2">
      <c r="A1043" s="47" t="s">
        <v>1114</v>
      </c>
      <c r="B1043" s="48">
        <v>915</v>
      </c>
      <c r="C1043" s="111">
        <v>8</v>
      </c>
      <c r="D1043" s="111">
        <v>1</v>
      </c>
      <c r="E1043" s="119">
        <v>2450000000</v>
      </c>
      <c r="F1043" s="48"/>
      <c r="G1043" s="49">
        <v>500</v>
      </c>
      <c r="H1043" s="49">
        <v>500</v>
      </c>
      <c r="I1043" s="144">
        <f t="shared" si="32"/>
        <v>100</v>
      </c>
      <c r="J1043" s="147">
        <f t="shared" si="33"/>
        <v>0</v>
      </c>
    </row>
    <row r="1044" spans="1:12" ht="51" x14ac:dyDescent="0.2">
      <c r="A1044" s="47" t="s">
        <v>1114</v>
      </c>
      <c r="B1044" s="48">
        <v>915</v>
      </c>
      <c r="C1044" s="111">
        <v>8</v>
      </c>
      <c r="D1044" s="111">
        <v>1</v>
      </c>
      <c r="E1044" s="119">
        <v>2450100000</v>
      </c>
      <c r="F1044" s="48"/>
      <c r="G1044" s="49">
        <v>500</v>
      </c>
      <c r="H1044" s="49">
        <v>500</v>
      </c>
      <c r="I1044" s="144">
        <f t="shared" si="32"/>
        <v>100</v>
      </c>
      <c r="J1044" s="147">
        <f t="shared" si="33"/>
        <v>0</v>
      </c>
    </row>
    <row r="1045" spans="1:12" ht="38.25" x14ac:dyDescent="0.2">
      <c r="A1045" s="47" t="s">
        <v>312</v>
      </c>
      <c r="B1045" s="48">
        <v>915</v>
      </c>
      <c r="C1045" s="111">
        <v>8</v>
      </c>
      <c r="D1045" s="111">
        <v>1</v>
      </c>
      <c r="E1045" s="119">
        <v>2450102250</v>
      </c>
      <c r="F1045" s="48"/>
      <c r="G1045" s="49">
        <v>500</v>
      </c>
      <c r="H1045" s="49">
        <v>500</v>
      </c>
      <c r="I1045" s="144">
        <f t="shared" si="32"/>
        <v>100</v>
      </c>
      <c r="J1045" s="147">
        <f t="shared" si="33"/>
        <v>0</v>
      </c>
    </row>
    <row r="1046" spans="1:12" ht="25.5" x14ac:dyDescent="0.2">
      <c r="A1046" s="47" t="s">
        <v>226</v>
      </c>
      <c r="B1046" s="48">
        <v>915</v>
      </c>
      <c r="C1046" s="111">
        <v>8</v>
      </c>
      <c r="D1046" s="111">
        <v>1</v>
      </c>
      <c r="E1046" s="119">
        <v>2450102250</v>
      </c>
      <c r="F1046" s="48">
        <v>600</v>
      </c>
      <c r="G1046" s="49">
        <v>500</v>
      </c>
      <c r="H1046" s="49">
        <v>500</v>
      </c>
      <c r="I1046" s="144">
        <f t="shared" si="32"/>
        <v>100</v>
      </c>
      <c r="J1046" s="147">
        <f t="shared" si="33"/>
        <v>0</v>
      </c>
    </row>
    <row r="1047" spans="1:12" x14ac:dyDescent="0.2">
      <c r="A1047" s="47" t="s">
        <v>128</v>
      </c>
      <c r="B1047" s="48">
        <v>915</v>
      </c>
      <c r="C1047" s="111">
        <v>8</v>
      </c>
      <c r="D1047" s="111">
        <v>4</v>
      </c>
      <c r="E1047" s="119"/>
      <c r="F1047" s="48"/>
      <c r="G1047" s="49">
        <v>129065.2</v>
      </c>
      <c r="H1047" s="49">
        <v>65533.599999999999</v>
      </c>
      <c r="I1047" s="144">
        <f t="shared" si="32"/>
        <v>50.775576995193127</v>
      </c>
      <c r="J1047" s="147">
        <f t="shared" si="33"/>
        <v>63531.6</v>
      </c>
      <c r="K1047" s="23"/>
      <c r="L1047" s="23"/>
    </row>
    <row r="1048" spans="1:12" x14ac:dyDescent="0.2">
      <c r="A1048" s="47" t="s">
        <v>305</v>
      </c>
      <c r="B1048" s="48">
        <v>915</v>
      </c>
      <c r="C1048" s="111">
        <v>8</v>
      </c>
      <c r="D1048" s="111">
        <v>4</v>
      </c>
      <c r="E1048" s="119">
        <v>8800000000</v>
      </c>
      <c r="F1048" s="48"/>
      <c r="G1048" s="49">
        <v>103379.8</v>
      </c>
      <c r="H1048" s="49">
        <v>51730.6</v>
      </c>
      <c r="I1048" s="144">
        <f t="shared" si="32"/>
        <v>50.039369393247036</v>
      </c>
      <c r="J1048" s="147">
        <f t="shared" si="33"/>
        <v>51649.200000000004</v>
      </c>
    </row>
    <row r="1049" spans="1:12" x14ac:dyDescent="0.2">
      <c r="A1049" s="47" t="s">
        <v>838</v>
      </c>
      <c r="B1049" s="48">
        <v>915</v>
      </c>
      <c r="C1049" s="111">
        <v>8</v>
      </c>
      <c r="D1049" s="111">
        <v>4</v>
      </c>
      <c r="E1049" s="119">
        <v>8800040530</v>
      </c>
      <c r="F1049" s="48"/>
      <c r="G1049" s="49">
        <v>47266</v>
      </c>
      <c r="H1049" s="49">
        <v>22303.1</v>
      </c>
      <c r="I1049" s="144">
        <f t="shared" si="32"/>
        <v>47.186349595904034</v>
      </c>
      <c r="J1049" s="147">
        <f t="shared" si="33"/>
        <v>24962.9</v>
      </c>
    </row>
    <row r="1050" spans="1:12" ht="38.25" x14ac:dyDescent="0.2">
      <c r="A1050" s="47" t="s">
        <v>231</v>
      </c>
      <c r="B1050" s="48">
        <v>915</v>
      </c>
      <c r="C1050" s="111">
        <v>8</v>
      </c>
      <c r="D1050" s="111">
        <v>4</v>
      </c>
      <c r="E1050" s="119">
        <v>8800040530</v>
      </c>
      <c r="F1050" s="48">
        <v>100</v>
      </c>
      <c r="G1050" s="49">
        <v>45499</v>
      </c>
      <c r="H1050" s="49">
        <v>21831.9</v>
      </c>
      <c r="I1050" s="144">
        <f t="shared" si="32"/>
        <v>47.983252379173166</v>
      </c>
      <c r="J1050" s="147">
        <f t="shared" si="33"/>
        <v>23667.1</v>
      </c>
    </row>
    <row r="1051" spans="1:12" ht="25.5" x14ac:dyDescent="0.2">
      <c r="A1051" s="47" t="s">
        <v>233</v>
      </c>
      <c r="B1051" s="48">
        <v>915</v>
      </c>
      <c r="C1051" s="111">
        <v>8</v>
      </c>
      <c r="D1051" s="111">
        <v>4</v>
      </c>
      <c r="E1051" s="119">
        <v>8800040530</v>
      </c>
      <c r="F1051" s="48">
        <v>200</v>
      </c>
      <c r="G1051" s="49">
        <v>1767</v>
      </c>
      <c r="H1051" s="49">
        <v>471.2</v>
      </c>
      <c r="I1051" s="144">
        <f t="shared" si="32"/>
        <v>26.666666666666668</v>
      </c>
      <c r="J1051" s="147">
        <f t="shared" si="33"/>
        <v>1295.8</v>
      </c>
    </row>
    <row r="1052" spans="1:12" ht="25.5" x14ac:dyDescent="0.2">
      <c r="A1052" s="47" t="s">
        <v>313</v>
      </c>
      <c r="B1052" s="48">
        <v>915</v>
      </c>
      <c r="C1052" s="111">
        <v>8</v>
      </c>
      <c r="D1052" s="111">
        <v>4</v>
      </c>
      <c r="E1052" s="119">
        <v>8800045300</v>
      </c>
      <c r="F1052" s="48"/>
      <c r="G1052" s="49">
        <v>56113.8</v>
      </c>
      <c r="H1052" s="49">
        <v>29427.5</v>
      </c>
      <c r="I1052" s="144">
        <f t="shared" si="32"/>
        <v>52.442536417066741</v>
      </c>
      <c r="J1052" s="147">
        <f t="shared" si="33"/>
        <v>26686.300000000003</v>
      </c>
    </row>
    <row r="1053" spans="1:12" ht="25.5" x14ac:dyDescent="0.2">
      <c r="A1053" s="47" t="s">
        <v>226</v>
      </c>
      <c r="B1053" s="48">
        <v>915</v>
      </c>
      <c r="C1053" s="111">
        <v>8</v>
      </c>
      <c r="D1053" s="111">
        <v>4</v>
      </c>
      <c r="E1053" s="119">
        <v>8800045300</v>
      </c>
      <c r="F1053" s="48">
        <v>600</v>
      </c>
      <c r="G1053" s="49">
        <v>56113.8</v>
      </c>
      <c r="H1053" s="49">
        <v>29427.5</v>
      </c>
      <c r="I1053" s="144">
        <f t="shared" si="32"/>
        <v>52.442536417066741</v>
      </c>
      <c r="J1053" s="147">
        <f t="shared" si="33"/>
        <v>26686.300000000003</v>
      </c>
    </row>
    <row r="1054" spans="1:12" x14ac:dyDescent="0.2">
      <c r="A1054" s="47" t="s">
        <v>230</v>
      </c>
      <c r="B1054" s="48">
        <v>915</v>
      </c>
      <c r="C1054" s="111">
        <v>8</v>
      </c>
      <c r="D1054" s="111">
        <v>4</v>
      </c>
      <c r="E1054" s="119">
        <v>8900000000</v>
      </c>
      <c r="F1054" s="48"/>
      <c r="G1054" s="49">
        <v>25685.4</v>
      </c>
      <c r="H1054" s="49">
        <v>13803</v>
      </c>
      <c r="I1054" s="144">
        <f t="shared" si="32"/>
        <v>53.738699806115534</v>
      </c>
      <c r="J1054" s="147">
        <f t="shared" si="33"/>
        <v>11882.400000000001</v>
      </c>
    </row>
    <row r="1055" spans="1:12" x14ac:dyDescent="0.2">
      <c r="A1055" s="47" t="s">
        <v>230</v>
      </c>
      <c r="B1055" s="48">
        <v>915</v>
      </c>
      <c r="C1055" s="111">
        <v>8</v>
      </c>
      <c r="D1055" s="111">
        <v>4</v>
      </c>
      <c r="E1055" s="119">
        <v>8900000110</v>
      </c>
      <c r="F1055" s="48"/>
      <c r="G1055" s="49">
        <v>22202</v>
      </c>
      <c r="H1055" s="49">
        <v>12797.4</v>
      </c>
      <c r="I1055" s="144">
        <f t="shared" si="32"/>
        <v>57.64075308530763</v>
      </c>
      <c r="J1055" s="147">
        <f t="shared" si="33"/>
        <v>9404.6</v>
      </c>
    </row>
    <row r="1056" spans="1:12" ht="38.25" x14ac:dyDescent="0.2">
      <c r="A1056" s="47" t="s">
        <v>231</v>
      </c>
      <c r="B1056" s="48">
        <v>915</v>
      </c>
      <c r="C1056" s="111">
        <v>8</v>
      </c>
      <c r="D1056" s="111">
        <v>4</v>
      </c>
      <c r="E1056" s="119">
        <v>8900000110</v>
      </c>
      <c r="F1056" s="48">
        <v>100</v>
      </c>
      <c r="G1056" s="49">
        <v>22202</v>
      </c>
      <c r="H1056" s="49">
        <v>12797.4</v>
      </c>
      <c r="I1056" s="144">
        <f t="shared" si="32"/>
        <v>57.64075308530763</v>
      </c>
      <c r="J1056" s="147">
        <f t="shared" si="33"/>
        <v>9404.6</v>
      </c>
    </row>
    <row r="1057" spans="1:10" x14ac:dyDescent="0.2">
      <c r="A1057" s="47" t="s">
        <v>230</v>
      </c>
      <c r="B1057" s="48">
        <v>915</v>
      </c>
      <c r="C1057" s="111">
        <v>8</v>
      </c>
      <c r="D1057" s="111">
        <v>4</v>
      </c>
      <c r="E1057" s="119">
        <v>8900000190</v>
      </c>
      <c r="F1057" s="48"/>
      <c r="G1057" s="49">
        <v>1899.4</v>
      </c>
      <c r="H1057" s="49">
        <v>725.6</v>
      </c>
      <c r="I1057" s="144">
        <f t="shared" si="32"/>
        <v>38.201537327577128</v>
      </c>
      <c r="J1057" s="147">
        <f t="shared" si="33"/>
        <v>1173.8000000000002</v>
      </c>
    </row>
    <row r="1058" spans="1:10" ht="38.25" x14ac:dyDescent="0.2">
      <c r="A1058" s="47" t="s">
        <v>231</v>
      </c>
      <c r="B1058" s="48">
        <v>915</v>
      </c>
      <c r="C1058" s="111">
        <v>8</v>
      </c>
      <c r="D1058" s="111">
        <v>4</v>
      </c>
      <c r="E1058" s="119">
        <v>8900000190</v>
      </c>
      <c r="F1058" s="48">
        <v>100</v>
      </c>
      <c r="G1058" s="49">
        <v>463</v>
      </c>
      <c r="H1058" s="49">
        <v>76.7</v>
      </c>
      <c r="I1058" s="144">
        <f t="shared" si="32"/>
        <v>16.565874730021598</v>
      </c>
      <c r="J1058" s="147">
        <f t="shared" si="33"/>
        <v>386.3</v>
      </c>
    </row>
    <row r="1059" spans="1:10" ht="25.5" x14ac:dyDescent="0.2">
      <c r="A1059" s="47" t="s">
        <v>233</v>
      </c>
      <c r="B1059" s="48">
        <v>915</v>
      </c>
      <c r="C1059" s="111">
        <v>8</v>
      </c>
      <c r="D1059" s="111">
        <v>4</v>
      </c>
      <c r="E1059" s="119">
        <v>8900000190</v>
      </c>
      <c r="F1059" s="48">
        <v>200</v>
      </c>
      <c r="G1059" s="49">
        <v>1436.4</v>
      </c>
      <c r="H1059" s="49">
        <v>648.9</v>
      </c>
      <c r="I1059" s="144">
        <f t="shared" si="32"/>
        <v>45.175438596491226</v>
      </c>
      <c r="J1059" s="147">
        <f t="shared" si="33"/>
        <v>787.50000000000011</v>
      </c>
    </row>
    <row r="1060" spans="1:10" ht="25.5" x14ac:dyDescent="0.2">
      <c r="A1060" s="47" t="s">
        <v>806</v>
      </c>
      <c r="B1060" s="48">
        <v>915</v>
      </c>
      <c r="C1060" s="111">
        <v>8</v>
      </c>
      <c r="D1060" s="111">
        <v>4</v>
      </c>
      <c r="E1060" s="119">
        <v>8900000870</v>
      </c>
      <c r="F1060" s="48"/>
      <c r="G1060" s="49">
        <v>300</v>
      </c>
      <c r="H1060" s="49">
        <v>150</v>
      </c>
      <c r="I1060" s="144">
        <f t="shared" si="32"/>
        <v>50</v>
      </c>
      <c r="J1060" s="147">
        <f t="shared" si="33"/>
        <v>150</v>
      </c>
    </row>
    <row r="1061" spans="1:10" ht="38.25" x14ac:dyDescent="0.2">
      <c r="A1061" s="47" t="s">
        <v>231</v>
      </c>
      <c r="B1061" s="48">
        <v>915</v>
      </c>
      <c r="C1061" s="111">
        <v>8</v>
      </c>
      <c r="D1061" s="111">
        <v>4</v>
      </c>
      <c r="E1061" s="119">
        <v>8900000870</v>
      </c>
      <c r="F1061" s="48">
        <v>100</v>
      </c>
      <c r="G1061" s="49">
        <v>300</v>
      </c>
      <c r="H1061" s="49">
        <v>150</v>
      </c>
      <c r="I1061" s="144">
        <f t="shared" si="32"/>
        <v>50</v>
      </c>
      <c r="J1061" s="147">
        <f t="shared" si="33"/>
        <v>150</v>
      </c>
    </row>
    <row r="1062" spans="1:10" ht="25.5" x14ac:dyDescent="0.2">
      <c r="A1062" s="47" t="s">
        <v>1463</v>
      </c>
      <c r="B1062" s="48">
        <v>915</v>
      </c>
      <c r="C1062" s="111">
        <v>8</v>
      </c>
      <c r="D1062" s="111">
        <v>4</v>
      </c>
      <c r="E1062" s="119">
        <v>8900055490</v>
      </c>
      <c r="F1062" s="48"/>
      <c r="G1062" s="49">
        <v>1284</v>
      </c>
      <c r="H1062" s="49">
        <v>130</v>
      </c>
      <c r="I1062" s="144">
        <f t="shared" si="32"/>
        <v>10.124610591900311</v>
      </c>
      <c r="J1062" s="147">
        <f t="shared" si="33"/>
        <v>1154</v>
      </c>
    </row>
    <row r="1063" spans="1:10" ht="38.25" x14ac:dyDescent="0.2">
      <c r="A1063" s="47" t="s">
        <v>231</v>
      </c>
      <c r="B1063" s="48">
        <v>915</v>
      </c>
      <c r="C1063" s="111">
        <v>8</v>
      </c>
      <c r="D1063" s="111">
        <v>4</v>
      </c>
      <c r="E1063" s="119">
        <v>8900055490</v>
      </c>
      <c r="F1063" s="48">
        <v>100</v>
      </c>
      <c r="G1063" s="49">
        <v>1284</v>
      </c>
      <c r="H1063" s="49">
        <v>130</v>
      </c>
      <c r="I1063" s="144">
        <f t="shared" si="32"/>
        <v>10.124610591900311</v>
      </c>
      <c r="J1063" s="147">
        <f t="shared" si="33"/>
        <v>1154</v>
      </c>
    </row>
    <row r="1064" spans="1:10" x14ac:dyDescent="0.2">
      <c r="A1064" s="47" t="s">
        <v>163</v>
      </c>
      <c r="B1064" s="48">
        <v>915</v>
      </c>
      <c r="C1064" s="111">
        <v>10</v>
      </c>
      <c r="D1064" s="111"/>
      <c r="E1064" s="119"/>
      <c r="F1064" s="48"/>
      <c r="G1064" s="49">
        <v>2126</v>
      </c>
      <c r="H1064" s="49">
        <v>988.3</v>
      </c>
      <c r="I1064" s="144">
        <f t="shared" si="32"/>
        <v>46.48635936030103</v>
      </c>
      <c r="J1064" s="147">
        <f t="shared" si="33"/>
        <v>1137.7</v>
      </c>
    </row>
    <row r="1065" spans="1:10" x14ac:dyDescent="0.2">
      <c r="A1065" s="47" t="s">
        <v>134</v>
      </c>
      <c r="B1065" s="48">
        <v>915</v>
      </c>
      <c r="C1065" s="111">
        <v>10</v>
      </c>
      <c r="D1065" s="111">
        <v>3</v>
      </c>
      <c r="E1065" s="119"/>
      <c r="F1065" s="48"/>
      <c r="G1065" s="49">
        <v>840</v>
      </c>
      <c r="H1065" s="49">
        <v>0</v>
      </c>
      <c r="I1065" s="144">
        <f t="shared" si="32"/>
        <v>0</v>
      </c>
      <c r="J1065" s="147">
        <f t="shared" si="33"/>
        <v>840</v>
      </c>
    </row>
    <row r="1066" spans="1:10" ht="25.5" x14ac:dyDescent="0.2">
      <c r="A1066" s="47" t="s">
        <v>1115</v>
      </c>
      <c r="B1066" s="48">
        <v>915</v>
      </c>
      <c r="C1066" s="111">
        <v>10</v>
      </c>
      <c r="D1066" s="111">
        <v>3</v>
      </c>
      <c r="E1066" s="119">
        <v>1600000000</v>
      </c>
      <c r="F1066" s="48"/>
      <c r="G1066" s="49">
        <v>840</v>
      </c>
      <c r="H1066" s="49">
        <v>0</v>
      </c>
      <c r="I1066" s="144">
        <f t="shared" si="32"/>
        <v>0</v>
      </c>
      <c r="J1066" s="147">
        <f t="shared" si="33"/>
        <v>840</v>
      </c>
    </row>
    <row r="1067" spans="1:10" ht="25.5" x14ac:dyDescent="0.2">
      <c r="A1067" s="47" t="s">
        <v>314</v>
      </c>
      <c r="B1067" s="48">
        <v>915</v>
      </c>
      <c r="C1067" s="111">
        <v>10</v>
      </c>
      <c r="D1067" s="111">
        <v>3</v>
      </c>
      <c r="E1067" s="119">
        <v>1640000000</v>
      </c>
      <c r="F1067" s="48"/>
      <c r="G1067" s="49">
        <v>840</v>
      </c>
      <c r="H1067" s="49">
        <v>0</v>
      </c>
      <c r="I1067" s="144">
        <f t="shared" si="32"/>
        <v>0</v>
      </c>
      <c r="J1067" s="147">
        <f t="shared" si="33"/>
        <v>840</v>
      </c>
    </row>
    <row r="1068" spans="1:10" ht="25.5" x14ac:dyDescent="0.2">
      <c r="A1068" s="47" t="s">
        <v>1116</v>
      </c>
      <c r="B1068" s="48">
        <v>915</v>
      </c>
      <c r="C1068" s="111">
        <v>10</v>
      </c>
      <c r="D1068" s="111">
        <v>3</v>
      </c>
      <c r="E1068" s="119">
        <v>1640400000</v>
      </c>
      <c r="F1068" s="48"/>
      <c r="G1068" s="49">
        <v>840</v>
      </c>
      <c r="H1068" s="49">
        <v>0</v>
      </c>
      <c r="I1068" s="144">
        <f t="shared" si="32"/>
        <v>0</v>
      </c>
      <c r="J1068" s="147">
        <f t="shared" si="33"/>
        <v>840</v>
      </c>
    </row>
    <row r="1069" spans="1:10" x14ac:dyDescent="0.2">
      <c r="A1069" s="47" t="s">
        <v>315</v>
      </c>
      <c r="B1069" s="48">
        <v>915</v>
      </c>
      <c r="C1069" s="111">
        <v>10</v>
      </c>
      <c r="D1069" s="111">
        <v>3</v>
      </c>
      <c r="E1069" s="119">
        <v>1640482010</v>
      </c>
      <c r="F1069" s="48"/>
      <c r="G1069" s="49">
        <v>840</v>
      </c>
      <c r="H1069" s="49">
        <v>0</v>
      </c>
      <c r="I1069" s="144">
        <f t="shared" si="32"/>
        <v>0</v>
      </c>
      <c r="J1069" s="147">
        <f t="shared" si="33"/>
        <v>840</v>
      </c>
    </row>
    <row r="1070" spans="1:10" x14ac:dyDescent="0.2">
      <c r="A1070" s="47" t="s">
        <v>228</v>
      </c>
      <c r="B1070" s="48">
        <v>915</v>
      </c>
      <c r="C1070" s="111">
        <v>10</v>
      </c>
      <c r="D1070" s="111">
        <v>3</v>
      </c>
      <c r="E1070" s="119">
        <v>1640482010</v>
      </c>
      <c r="F1070" s="48">
        <v>300</v>
      </c>
      <c r="G1070" s="49">
        <v>840</v>
      </c>
      <c r="H1070" s="49">
        <v>0</v>
      </c>
      <c r="I1070" s="144">
        <f t="shared" si="32"/>
        <v>0</v>
      </c>
      <c r="J1070" s="147">
        <f t="shared" si="33"/>
        <v>840</v>
      </c>
    </row>
    <row r="1071" spans="1:10" x14ac:dyDescent="0.2">
      <c r="A1071" s="47" t="s">
        <v>82</v>
      </c>
      <c r="B1071" s="48">
        <v>915</v>
      </c>
      <c r="C1071" s="111">
        <v>10</v>
      </c>
      <c r="D1071" s="111">
        <v>4</v>
      </c>
      <c r="E1071" s="119"/>
      <c r="F1071" s="48"/>
      <c r="G1071" s="49">
        <v>1236</v>
      </c>
      <c r="H1071" s="49">
        <v>938.3</v>
      </c>
      <c r="I1071" s="144">
        <f t="shared" si="32"/>
        <v>75.914239482200642</v>
      </c>
      <c r="J1071" s="147">
        <f t="shared" si="33"/>
        <v>297.70000000000005</v>
      </c>
    </row>
    <row r="1072" spans="1:10" ht="25.5" x14ac:dyDescent="0.2">
      <c r="A1072" s="47" t="s">
        <v>970</v>
      </c>
      <c r="B1072" s="48">
        <v>915</v>
      </c>
      <c r="C1072" s="111">
        <v>10</v>
      </c>
      <c r="D1072" s="111">
        <v>4</v>
      </c>
      <c r="E1072" s="119">
        <v>100000000</v>
      </c>
      <c r="F1072" s="48"/>
      <c r="G1072" s="49">
        <v>1236</v>
      </c>
      <c r="H1072" s="49">
        <v>938.3</v>
      </c>
      <c r="I1072" s="144">
        <f t="shared" si="32"/>
        <v>75.914239482200642</v>
      </c>
      <c r="J1072" s="147">
        <f t="shared" si="33"/>
        <v>297.70000000000005</v>
      </c>
    </row>
    <row r="1073" spans="1:10" ht="25.5" x14ac:dyDescent="0.2">
      <c r="A1073" s="47" t="s">
        <v>480</v>
      </c>
      <c r="B1073" s="48">
        <v>915</v>
      </c>
      <c r="C1073" s="111">
        <v>10</v>
      </c>
      <c r="D1073" s="111">
        <v>4</v>
      </c>
      <c r="E1073" s="119">
        <v>150000000</v>
      </c>
      <c r="F1073" s="48"/>
      <c r="G1073" s="49">
        <v>1236</v>
      </c>
      <c r="H1073" s="49">
        <v>938.3</v>
      </c>
      <c r="I1073" s="144">
        <f t="shared" si="32"/>
        <v>75.914239482200642</v>
      </c>
      <c r="J1073" s="147">
        <f t="shared" si="33"/>
        <v>297.70000000000005</v>
      </c>
    </row>
    <row r="1074" spans="1:10" ht="25.5" x14ac:dyDescent="0.2">
      <c r="A1074" s="47" t="s">
        <v>1084</v>
      </c>
      <c r="B1074" s="48">
        <v>915</v>
      </c>
      <c r="C1074" s="111">
        <v>10</v>
      </c>
      <c r="D1074" s="111">
        <v>4</v>
      </c>
      <c r="E1074" s="119">
        <v>150300000</v>
      </c>
      <c r="F1074" s="48"/>
      <c r="G1074" s="49">
        <v>1236</v>
      </c>
      <c r="H1074" s="49">
        <v>938.3</v>
      </c>
      <c r="I1074" s="144">
        <f t="shared" si="32"/>
        <v>75.914239482200642</v>
      </c>
      <c r="J1074" s="147">
        <f t="shared" si="33"/>
        <v>297.70000000000005</v>
      </c>
    </row>
    <row r="1075" spans="1:10" ht="51" x14ac:dyDescent="0.2">
      <c r="A1075" s="47" t="s">
        <v>834</v>
      </c>
      <c r="B1075" s="48">
        <v>915</v>
      </c>
      <c r="C1075" s="111">
        <v>10</v>
      </c>
      <c r="D1075" s="111">
        <v>4</v>
      </c>
      <c r="E1075" s="119">
        <v>150389070</v>
      </c>
      <c r="F1075" s="48"/>
      <c r="G1075" s="49">
        <v>1236</v>
      </c>
      <c r="H1075" s="49">
        <v>938.3</v>
      </c>
      <c r="I1075" s="144">
        <f t="shared" si="32"/>
        <v>75.914239482200642</v>
      </c>
      <c r="J1075" s="147">
        <f t="shared" si="33"/>
        <v>297.70000000000005</v>
      </c>
    </row>
    <row r="1076" spans="1:10" x14ac:dyDescent="0.2">
      <c r="A1076" s="47" t="s">
        <v>228</v>
      </c>
      <c r="B1076" s="48">
        <v>915</v>
      </c>
      <c r="C1076" s="111">
        <v>10</v>
      </c>
      <c r="D1076" s="111">
        <v>4</v>
      </c>
      <c r="E1076" s="119">
        <v>150389070</v>
      </c>
      <c r="F1076" s="48">
        <v>300</v>
      </c>
      <c r="G1076" s="49">
        <v>1236</v>
      </c>
      <c r="H1076" s="49">
        <v>938.3</v>
      </c>
      <c r="I1076" s="144">
        <f t="shared" si="32"/>
        <v>75.914239482200642</v>
      </c>
      <c r="J1076" s="147">
        <f t="shared" si="33"/>
        <v>297.70000000000005</v>
      </c>
    </row>
    <row r="1077" spans="1:10" x14ac:dyDescent="0.2">
      <c r="A1077" s="47" t="s">
        <v>79</v>
      </c>
      <c r="B1077" s="48">
        <v>915</v>
      </c>
      <c r="C1077" s="111">
        <v>10</v>
      </c>
      <c r="D1077" s="111">
        <v>6</v>
      </c>
      <c r="E1077" s="119"/>
      <c r="F1077" s="48"/>
      <c r="G1077" s="49">
        <v>50</v>
      </c>
      <c r="H1077" s="49">
        <v>50</v>
      </c>
      <c r="I1077" s="144">
        <f t="shared" si="32"/>
        <v>100</v>
      </c>
      <c r="J1077" s="147">
        <f t="shared" si="33"/>
        <v>0</v>
      </c>
    </row>
    <row r="1078" spans="1:10" ht="25.5" x14ac:dyDescent="0.2">
      <c r="A1078" s="47" t="s">
        <v>1117</v>
      </c>
      <c r="B1078" s="48">
        <v>915</v>
      </c>
      <c r="C1078" s="111">
        <v>10</v>
      </c>
      <c r="D1078" s="111">
        <v>6</v>
      </c>
      <c r="E1078" s="119">
        <v>2500000000</v>
      </c>
      <c r="F1078" s="48"/>
      <c r="G1078" s="49">
        <v>50</v>
      </c>
      <c r="H1078" s="49">
        <v>50</v>
      </c>
      <c r="I1078" s="144">
        <f t="shared" si="32"/>
        <v>100</v>
      </c>
      <c r="J1078" s="147">
        <f t="shared" si="33"/>
        <v>0</v>
      </c>
    </row>
    <row r="1079" spans="1:10" ht="25.5" x14ac:dyDescent="0.2">
      <c r="A1079" s="47" t="s">
        <v>1118</v>
      </c>
      <c r="B1079" s="48">
        <v>915</v>
      </c>
      <c r="C1079" s="111">
        <v>10</v>
      </c>
      <c r="D1079" s="111">
        <v>6</v>
      </c>
      <c r="E1079" s="119">
        <v>2550000000</v>
      </c>
      <c r="F1079" s="48"/>
      <c r="G1079" s="49">
        <v>50</v>
      </c>
      <c r="H1079" s="49">
        <v>50</v>
      </c>
      <c r="I1079" s="144">
        <f t="shared" si="32"/>
        <v>100</v>
      </c>
      <c r="J1079" s="147">
        <f t="shared" si="33"/>
        <v>0</v>
      </c>
    </row>
    <row r="1080" spans="1:10" ht="25.5" x14ac:dyDescent="0.2">
      <c r="A1080" s="47" t="s">
        <v>1118</v>
      </c>
      <c r="B1080" s="48">
        <v>915</v>
      </c>
      <c r="C1080" s="111">
        <v>10</v>
      </c>
      <c r="D1080" s="111">
        <v>6</v>
      </c>
      <c r="E1080" s="119">
        <v>2550100000</v>
      </c>
      <c r="F1080" s="48"/>
      <c r="G1080" s="49">
        <v>50</v>
      </c>
      <c r="H1080" s="49">
        <v>50</v>
      </c>
      <c r="I1080" s="144">
        <f t="shared" si="32"/>
        <v>100</v>
      </c>
      <c r="J1080" s="147">
        <f t="shared" si="33"/>
        <v>0</v>
      </c>
    </row>
    <row r="1081" spans="1:10" ht="25.5" x14ac:dyDescent="0.2">
      <c r="A1081" s="47" t="s">
        <v>497</v>
      </c>
      <c r="B1081" s="48">
        <v>915</v>
      </c>
      <c r="C1081" s="111">
        <v>10</v>
      </c>
      <c r="D1081" s="111">
        <v>6</v>
      </c>
      <c r="E1081" s="119">
        <v>2550103010</v>
      </c>
      <c r="F1081" s="48"/>
      <c r="G1081" s="49">
        <v>50</v>
      </c>
      <c r="H1081" s="49">
        <v>50</v>
      </c>
      <c r="I1081" s="144">
        <f t="shared" si="32"/>
        <v>100</v>
      </c>
      <c r="J1081" s="147">
        <f t="shared" si="33"/>
        <v>0</v>
      </c>
    </row>
    <row r="1082" spans="1:10" ht="25.5" x14ac:dyDescent="0.2">
      <c r="A1082" s="47" t="s">
        <v>226</v>
      </c>
      <c r="B1082" s="48">
        <v>915</v>
      </c>
      <c r="C1082" s="111">
        <v>10</v>
      </c>
      <c r="D1082" s="111">
        <v>6</v>
      </c>
      <c r="E1082" s="119">
        <v>2550103010</v>
      </c>
      <c r="F1082" s="48">
        <v>600</v>
      </c>
      <c r="G1082" s="49">
        <v>50</v>
      </c>
      <c r="H1082" s="49">
        <v>50</v>
      </c>
      <c r="I1082" s="144">
        <f t="shared" si="32"/>
        <v>100</v>
      </c>
      <c r="J1082" s="147">
        <f t="shared" si="33"/>
        <v>0</v>
      </c>
    </row>
    <row r="1083" spans="1:10" s="22" customFormat="1" x14ac:dyDescent="0.2">
      <c r="A1083" s="77" t="s">
        <v>316</v>
      </c>
      <c r="B1083" s="78">
        <v>916</v>
      </c>
      <c r="C1083" s="110"/>
      <c r="D1083" s="110"/>
      <c r="E1083" s="118"/>
      <c r="F1083" s="78"/>
      <c r="G1083" s="76">
        <v>10689</v>
      </c>
      <c r="H1083" s="76">
        <v>6660.5</v>
      </c>
      <c r="I1083" s="138">
        <f t="shared" si="32"/>
        <v>62.311722331368699</v>
      </c>
      <c r="J1083" s="147">
        <f t="shared" si="33"/>
        <v>4028.5</v>
      </c>
    </row>
    <row r="1084" spans="1:10" x14ac:dyDescent="0.2">
      <c r="A1084" s="47" t="s">
        <v>155</v>
      </c>
      <c r="B1084" s="48">
        <v>916</v>
      </c>
      <c r="C1084" s="111">
        <v>1</v>
      </c>
      <c r="D1084" s="111"/>
      <c r="E1084" s="119"/>
      <c r="F1084" s="48"/>
      <c r="G1084" s="49">
        <v>10689</v>
      </c>
      <c r="H1084" s="49">
        <v>6660.5</v>
      </c>
      <c r="I1084" s="144">
        <f t="shared" si="32"/>
        <v>62.311722331368699</v>
      </c>
      <c r="J1084" s="147">
        <f t="shared" si="33"/>
        <v>4028.5</v>
      </c>
    </row>
    <row r="1085" spans="1:10" x14ac:dyDescent="0.2">
      <c r="A1085" s="47" t="s">
        <v>90</v>
      </c>
      <c r="B1085" s="48">
        <v>916</v>
      </c>
      <c r="C1085" s="111">
        <v>1</v>
      </c>
      <c r="D1085" s="111">
        <v>13</v>
      </c>
      <c r="E1085" s="119"/>
      <c r="F1085" s="48"/>
      <c r="G1085" s="49">
        <v>10689</v>
      </c>
      <c r="H1085" s="49">
        <v>6660.5</v>
      </c>
      <c r="I1085" s="144">
        <f t="shared" si="32"/>
        <v>62.311722331368699</v>
      </c>
      <c r="J1085" s="147">
        <f t="shared" si="33"/>
        <v>4028.5</v>
      </c>
    </row>
    <row r="1086" spans="1:10" x14ac:dyDescent="0.2">
      <c r="A1086" s="47" t="s">
        <v>230</v>
      </c>
      <c r="B1086" s="48">
        <v>916</v>
      </c>
      <c r="C1086" s="111">
        <v>1</v>
      </c>
      <c r="D1086" s="111">
        <v>13</v>
      </c>
      <c r="E1086" s="119">
        <v>8900000000</v>
      </c>
      <c r="F1086" s="48"/>
      <c r="G1086" s="49">
        <v>10689</v>
      </c>
      <c r="H1086" s="49">
        <v>6660.5</v>
      </c>
      <c r="I1086" s="144">
        <f t="shared" si="32"/>
        <v>62.311722331368699</v>
      </c>
      <c r="J1086" s="147">
        <f t="shared" si="33"/>
        <v>4028.5</v>
      </c>
    </row>
    <row r="1087" spans="1:10" x14ac:dyDescent="0.2">
      <c r="A1087" s="47" t="s">
        <v>230</v>
      </c>
      <c r="B1087" s="48">
        <v>916</v>
      </c>
      <c r="C1087" s="111">
        <v>1</v>
      </c>
      <c r="D1087" s="111">
        <v>13</v>
      </c>
      <c r="E1087" s="119">
        <v>8900000110</v>
      </c>
      <c r="F1087" s="48"/>
      <c r="G1087" s="49">
        <v>9463</v>
      </c>
      <c r="H1087" s="49">
        <v>6546.7</v>
      </c>
      <c r="I1087" s="144">
        <f t="shared" si="32"/>
        <v>69.182077565254147</v>
      </c>
      <c r="J1087" s="147">
        <f t="shared" si="33"/>
        <v>2916.3</v>
      </c>
    </row>
    <row r="1088" spans="1:10" ht="38.25" x14ac:dyDescent="0.2">
      <c r="A1088" s="47" t="s">
        <v>231</v>
      </c>
      <c r="B1088" s="48">
        <v>916</v>
      </c>
      <c r="C1088" s="111">
        <v>1</v>
      </c>
      <c r="D1088" s="111">
        <v>13</v>
      </c>
      <c r="E1088" s="119">
        <v>8900000110</v>
      </c>
      <c r="F1088" s="48">
        <v>100</v>
      </c>
      <c r="G1088" s="49">
        <v>9463</v>
      </c>
      <c r="H1088" s="49">
        <v>6546.7</v>
      </c>
      <c r="I1088" s="144">
        <f t="shared" si="32"/>
        <v>69.182077565254147</v>
      </c>
      <c r="J1088" s="147">
        <f t="shared" si="33"/>
        <v>2916.3</v>
      </c>
    </row>
    <row r="1089" spans="1:10" x14ac:dyDescent="0.2">
      <c r="A1089" s="47" t="s">
        <v>230</v>
      </c>
      <c r="B1089" s="48">
        <v>916</v>
      </c>
      <c r="C1089" s="111">
        <v>1</v>
      </c>
      <c r="D1089" s="111">
        <v>13</v>
      </c>
      <c r="E1089" s="119">
        <v>8900000190</v>
      </c>
      <c r="F1089" s="48"/>
      <c r="G1089" s="49">
        <v>863</v>
      </c>
      <c r="H1089" s="49">
        <v>16.399999999999999</v>
      </c>
      <c r="I1089" s="144">
        <f t="shared" si="32"/>
        <v>1.9003476245654694</v>
      </c>
      <c r="J1089" s="147">
        <f t="shared" si="33"/>
        <v>846.6</v>
      </c>
    </row>
    <row r="1090" spans="1:10" ht="38.25" x14ac:dyDescent="0.2">
      <c r="A1090" s="47" t="s">
        <v>231</v>
      </c>
      <c r="B1090" s="48">
        <v>916</v>
      </c>
      <c r="C1090" s="111">
        <v>1</v>
      </c>
      <c r="D1090" s="111">
        <v>13</v>
      </c>
      <c r="E1090" s="119">
        <v>8900000190</v>
      </c>
      <c r="F1090" s="48">
        <v>100</v>
      </c>
      <c r="G1090" s="49">
        <v>150</v>
      </c>
      <c r="H1090" s="49">
        <v>0</v>
      </c>
      <c r="I1090" s="144">
        <f t="shared" si="32"/>
        <v>0</v>
      </c>
      <c r="J1090" s="147">
        <f t="shared" si="33"/>
        <v>150</v>
      </c>
    </row>
    <row r="1091" spans="1:10" ht="25.5" x14ac:dyDescent="0.2">
      <c r="A1091" s="47" t="s">
        <v>233</v>
      </c>
      <c r="B1091" s="48">
        <v>916</v>
      </c>
      <c r="C1091" s="111">
        <v>1</v>
      </c>
      <c r="D1091" s="111">
        <v>13</v>
      </c>
      <c r="E1091" s="119">
        <v>8900000190</v>
      </c>
      <c r="F1091" s="48">
        <v>200</v>
      </c>
      <c r="G1091" s="49">
        <v>713</v>
      </c>
      <c r="H1091" s="49">
        <v>16.399999999999999</v>
      </c>
      <c r="I1091" s="144">
        <f t="shared" si="32"/>
        <v>2.3001402524544177</v>
      </c>
      <c r="J1091" s="147">
        <f t="shared" si="33"/>
        <v>696.6</v>
      </c>
    </row>
    <row r="1092" spans="1:10" ht="25.5" x14ac:dyDescent="0.2">
      <c r="A1092" s="47" t="s">
        <v>806</v>
      </c>
      <c r="B1092" s="48">
        <v>916</v>
      </c>
      <c r="C1092" s="111">
        <v>1</v>
      </c>
      <c r="D1092" s="111">
        <v>13</v>
      </c>
      <c r="E1092" s="119">
        <v>8900000870</v>
      </c>
      <c r="F1092" s="48"/>
      <c r="G1092" s="49">
        <v>63</v>
      </c>
      <c r="H1092" s="49">
        <v>30.1</v>
      </c>
      <c r="I1092" s="144">
        <f t="shared" si="32"/>
        <v>47.777777777777779</v>
      </c>
      <c r="J1092" s="147">
        <f t="shared" si="33"/>
        <v>32.9</v>
      </c>
    </row>
    <row r="1093" spans="1:10" ht="38.25" x14ac:dyDescent="0.2">
      <c r="A1093" s="47" t="s">
        <v>231</v>
      </c>
      <c r="B1093" s="48">
        <v>916</v>
      </c>
      <c r="C1093" s="111">
        <v>1</v>
      </c>
      <c r="D1093" s="111">
        <v>13</v>
      </c>
      <c r="E1093" s="119">
        <v>8900000870</v>
      </c>
      <c r="F1093" s="48">
        <v>100</v>
      </c>
      <c r="G1093" s="49">
        <v>63</v>
      </c>
      <c r="H1093" s="49">
        <v>30.1</v>
      </c>
      <c r="I1093" s="144">
        <f t="shared" si="32"/>
        <v>47.777777777777779</v>
      </c>
      <c r="J1093" s="147">
        <f t="shared" si="33"/>
        <v>32.9</v>
      </c>
    </row>
    <row r="1094" spans="1:10" ht="25.5" x14ac:dyDescent="0.2">
      <c r="A1094" s="47" t="s">
        <v>1463</v>
      </c>
      <c r="B1094" s="48">
        <v>916</v>
      </c>
      <c r="C1094" s="111">
        <v>1</v>
      </c>
      <c r="D1094" s="111">
        <v>13</v>
      </c>
      <c r="E1094" s="119">
        <v>8900055490</v>
      </c>
      <c r="F1094" s="48"/>
      <c r="G1094" s="49">
        <v>300</v>
      </c>
      <c r="H1094" s="49">
        <v>67.3</v>
      </c>
      <c r="I1094" s="144">
        <f t="shared" si="32"/>
        <v>22.433333333333334</v>
      </c>
      <c r="J1094" s="147">
        <f t="shared" si="33"/>
        <v>232.7</v>
      </c>
    </row>
    <row r="1095" spans="1:10" ht="38.25" x14ac:dyDescent="0.2">
      <c r="A1095" s="47" t="s">
        <v>231</v>
      </c>
      <c r="B1095" s="48">
        <v>916</v>
      </c>
      <c r="C1095" s="111">
        <v>1</v>
      </c>
      <c r="D1095" s="111">
        <v>13</v>
      </c>
      <c r="E1095" s="119">
        <v>8900055490</v>
      </c>
      <c r="F1095" s="48">
        <v>100</v>
      </c>
      <c r="G1095" s="49">
        <v>300</v>
      </c>
      <c r="H1095" s="49">
        <v>67.3</v>
      </c>
      <c r="I1095" s="144">
        <f t="shared" si="32"/>
        <v>22.433333333333334</v>
      </c>
      <c r="J1095" s="147">
        <f t="shared" si="33"/>
        <v>232.7</v>
      </c>
    </row>
    <row r="1096" spans="1:10" s="22" customFormat="1" x14ac:dyDescent="0.2">
      <c r="A1096" s="77" t="s">
        <v>317</v>
      </c>
      <c r="B1096" s="78">
        <v>918</v>
      </c>
      <c r="C1096" s="110"/>
      <c r="D1096" s="110"/>
      <c r="E1096" s="118"/>
      <c r="F1096" s="78"/>
      <c r="G1096" s="76">
        <v>881847.9</v>
      </c>
      <c r="H1096" s="76">
        <v>264021</v>
      </c>
      <c r="I1096" s="138">
        <f t="shared" si="32"/>
        <v>29.939516780614888</v>
      </c>
      <c r="J1096" s="147">
        <f t="shared" si="33"/>
        <v>617826.9</v>
      </c>
    </row>
    <row r="1097" spans="1:10" x14ac:dyDescent="0.2">
      <c r="A1097" s="47" t="s">
        <v>158</v>
      </c>
      <c r="B1097" s="48">
        <v>918</v>
      </c>
      <c r="C1097" s="111">
        <v>4</v>
      </c>
      <c r="D1097" s="111"/>
      <c r="E1097" s="119"/>
      <c r="F1097" s="48"/>
      <c r="G1097" s="49">
        <v>881610.3</v>
      </c>
      <c r="H1097" s="49">
        <v>264021</v>
      </c>
      <c r="I1097" s="144">
        <f t="shared" si="32"/>
        <v>29.94758568496761</v>
      </c>
      <c r="J1097" s="147">
        <f t="shared" si="33"/>
        <v>617589.30000000005</v>
      </c>
    </row>
    <row r="1098" spans="1:10" x14ac:dyDescent="0.2">
      <c r="A1098" s="47" t="s">
        <v>83</v>
      </c>
      <c r="B1098" s="48">
        <v>918</v>
      </c>
      <c r="C1098" s="111">
        <v>4</v>
      </c>
      <c r="D1098" s="111">
        <v>5</v>
      </c>
      <c r="E1098" s="119"/>
      <c r="F1098" s="48"/>
      <c r="G1098" s="49">
        <v>881178.3</v>
      </c>
      <c r="H1098" s="49">
        <v>263980.7</v>
      </c>
      <c r="I1098" s="144">
        <f t="shared" ref="I1098:I1161" si="34">H1098/G1098*100</f>
        <v>29.957694146576237</v>
      </c>
      <c r="J1098" s="147">
        <f t="shared" ref="J1098:J1161" si="35">G1098-H1098</f>
        <v>617197.60000000009</v>
      </c>
    </row>
    <row r="1099" spans="1:10" ht="25.5" x14ac:dyDescent="0.2">
      <c r="A1099" s="47" t="s">
        <v>1051</v>
      </c>
      <c r="B1099" s="48">
        <v>918</v>
      </c>
      <c r="C1099" s="111">
        <v>4</v>
      </c>
      <c r="D1099" s="111">
        <v>5</v>
      </c>
      <c r="E1099" s="119">
        <v>1400000000</v>
      </c>
      <c r="F1099" s="48"/>
      <c r="G1099" s="49">
        <v>2930</v>
      </c>
      <c r="H1099" s="49">
        <v>2930</v>
      </c>
      <c r="I1099" s="144">
        <f t="shared" si="34"/>
        <v>100</v>
      </c>
      <c r="J1099" s="147">
        <f t="shared" si="35"/>
        <v>0</v>
      </c>
    </row>
    <row r="1100" spans="1:10" ht="25.5" x14ac:dyDescent="0.2">
      <c r="A1100" s="47" t="s">
        <v>1052</v>
      </c>
      <c r="B1100" s="48">
        <v>918</v>
      </c>
      <c r="C1100" s="111">
        <v>4</v>
      </c>
      <c r="D1100" s="111">
        <v>5</v>
      </c>
      <c r="E1100" s="119">
        <v>1450000000</v>
      </c>
      <c r="F1100" s="48"/>
      <c r="G1100" s="49">
        <v>2930</v>
      </c>
      <c r="H1100" s="49">
        <v>2930</v>
      </c>
      <c r="I1100" s="144">
        <f t="shared" si="34"/>
        <v>100</v>
      </c>
      <c r="J1100" s="147">
        <f t="shared" si="35"/>
        <v>0</v>
      </c>
    </row>
    <row r="1101" spans="1:10" ht="51" x14ac:dyDescent="0.2">
      <c r="A1101" s="47" t="s">
        <v>1119</v>
      </c>
      <c r="B1101" s="48">
        <v>918</v>
      </c>
      <c r="C1101" s="111">
        <v>4</v>
      </c>
      <c r="D1101" s="111">
        <v>5</v>
      </c>
      <c r="E1101" s="119">
        <v>1450300000</v>
      </c>
      <c r="F1101" s="48"/>
      <c r="G1101" s="49">
        <v>2930</v>
      </c>
      <c r="H1101" s="49">
        <v>2930</v>
      </c>
      <c r="I1101" s="144">
        <f t="shared" si="34"/>
        <v>100</v>
      </c>
      <c r="J1101" s="147">
        <f t="shared" si="35"/>
        <v>0</v>
      </c>
    </row>
    <row r="1102" spans="1:10" x14ac:dyDescent="0.2">
      <c r="A1102" s="47" t="s">
        <v>505</v>
      </c>
      <c r="B1102" s="48">
        <v>918</v>
      </c>
      <c r="C1102" s="111">
        <v>4</v>
      </c>
      <c r="D1102" s="111">
        <v>5</v>
      </c>
      <c r="E1102" s="119">
        <v>1450360600</v>
      </c>
      <c r="F1102" s="48"/>
      <c r="G1102" s="49">
        <v>2930</v>
      </c>
      <c r="H1102" s="49">
        <v>2930</v>
      </c>
      <c r="I1102" s="144">
        <f t="shared" si="34"/>
        <v>100</v>
      </c>
      <c r="J1102" s="147">
        <f t="shared" si="35"/>
        <v>0</v>
      </c>
    </row>
    <row r="1103" spans="1:10" ht="25.5" x14ac:dyDescent="0.2">
      <c r="A1103" s="47" t="s">
        <v>226</v>
      </c>
      <c r="B1103" s="48">
        <v>918</v>
      </c>
      <c r="C1103" s="111">
        <v>4</v>
      </c>
      <c r="D1103" s="111">
        <v>5</v>
      </c>
      <c r="E1103" s="119">
        <v>1450360600</v>
      </c>
      <c r="F1103" s="48">
        <v>600</v>
      </c>
      <c r="G1103" s="49">
        <v>2930</v>
      </c>
      <c r="H1103" s="49">
        <v>2930</v>
      </c>
      <c r="I1103" s="144">
        <f t="shared" si="34"/>
        <v>100</v>
      </c>
      <c r="J1103" s="147">
        <f t="shared" si="35"/>
        <v>0</v>
      </c>
    </row>
    <row r="1104" spans="1:10" ht="38.25" x14ac:dyDescent="0.2">
      <c r="A1104" s="47" t="s">
        <v>1120</v>
      </c>
      <c r="B1104" s="48">
        <v>918</v>
      </c>
      <c r="C1104" s="111">
        <v>4</v>
      </c>
      <c r="D1104" s="111">
        <v>5</v>
      </c>
      <c r="E1104" s="119">
        <v>1800000000</v>
      </c>
      <c r="F1104" s="48"/>
      <c r="G1104" s="49">
        <v>825544.4</v>
      </c>
      <c r="H1104" s="49">
        <v>235785.5</v>
      </c>
      <c r="I1104" s="144">
        <f t="shared" si="34"/>
        <v>28.561213667005674</v>
      </c>
      <c r="J1104" s="147">
        <f t="shared" si="35"/>
        <v>589758.9</v>
      </c>
    </row>
    <row r="1105" spans="1:10" ht="25.5" x14ac:dyDescent="0.2">
      <c r="A1105" s="47" t="s">
        <v>1121</v>
      </c>
      <c r="B1105" s="48">
        <v>918</v>
      </c>
      <c r="C1105" s="111">
        <v>4</v>
      </c>
      <c r="D1105" s="111">
        <v>5</v>
      </c>
      <c r="E1105" s="119">
        <v>1820000000</v>
      </c>
      <c r="F1105" s="48"/>
      <c r="G1105" s="49">
        <v>166282.20000000001</v>
      </c>
      <c r="H1105" s="49">
        <v>68871.199999999997</v>
      </c>
      <c r="I1105" s="144">
        <f t="shared" si="34"/>
        <v>41.418263650589175</v>
      </c>
      <c r="J1105" s="147">
        <f t="shared" si="35"/>
        <v>97411.000000000015</v>
      </c>
    </row>
    <row r="1106" spans="1:10" ht="25.5" x14ac:dyDescent="0.2">
      <c r="A1106" s="47" t="s">
        <v>394</v>
      </c>
      <c r="B1106" s="48">
        <v>918</v>
      </c>
      <c r="C1106" s="111">
        <v>4</v>
      </c>
      <c r="D1106" s="111">
        <v>5</v>
      </c>
      <c r="E1106" s="119" t="s">
        <v>1122</v>
      </c>
      <c r="F1106" s="48"/>
      <c r="G1106" s="49">
        <v>94415.2</v>
      </c>
      <c r="H1106" s="49">
        <v>66662.600000000006</v>
      </c>
      <c r="I1106" s="144">
        <f t="shared" si="34"/>
        <v>70.605792287682505</v>
      </c>
      <c r="J1106" s="147">
        <f t="shared" si="35"/>
        <v>27752.599999999991</v>
      </c>
    </row>
    <row r="1107" spans="1:10" x14ac:dyDescent="0.2">
      <c r="A1107" s="47" t="s">
        <v>440</v>
      </c>
      <c r="B1107" s="48">
        <v>918</v>
      </c>
      <c r="C1107" s="111">
        <v>4</v>
      </c>
      <c r="D1107" s="111">
        <v>5</v>
      </c>
      <c r="E1107" s="119" t="s">
        <v>1123</v>
      </c>
      <c r="F1107" s="48"/>
      <c r="G1107" s="49">
        <v>61612.1</v>
      </c>
      <c r="H1107" s="49">
        <v>61612.1</v>
      </c>
      <c r="I1107" s="144">
        <f t="shared" si="34"/>
        <v>100</v>
      </c>
      <c r="J1107" s="147">
        <f t="shared" si="35"/>
        <v>0</v>
      </c>
    </row>
    <row r="1108" spans="1:10" x14ac:dyDescent="0.2">
      <c r="A1108" s="47" t="s">
        <v>227</v>
      </c>
      <c r="B1108" s="48">
        <v>918</v>
      </c>
      <c r="C1108" s="111">
        <v>4</v>
      </c>
      <c r="D1108" s="111">
        <v>5</v>
      </c>
      <c r="E1108" s="119" t="s">
        <v>1123</v>
      </c>
      <c r="F1108" s="48">
        <v>800</v>
      </c>
      <c r="G1108" s="49">
        <v>61612.1</v>
      </c>
      <c r="H1108" s="49">
        <v>61612.1</v>
      </c>
      <c r="I1108" s="144">
        <f t="shared" si="34"/>
        <v>100</v>
      </c>
      <c r="J1108" s="147">
        <f t="shared" si="35"/>
        <v>0</v>
      </c>
    </row>
    <row r="1109" spans="1:10" x14ac:dyDescent="0.2">
      <c r="A1109" s="47" t="s">
        <v>440</v>
      </c>
      <c r="B1109" s="48">
        <v>918</v>
      </c>
      <c r="C1109" s="111">
        <v>4</v>
      </c>
      <c r="D1109" s="111">
        <v>5</v>
      </c>
      <c r="E1109" s="119" t="s">
        <v>1480</v>
      </c>
      <c r="F1109" s="48"/>
      <c r="G1109" s="49">
        <v>5050.5</v>
      </c>
      <c r="H1109" s="49">
        <v>5050.5</v>
      </c>
      <c r="I1109" s="144">
        <f t="shared" si="34"/>
        <v>100</v>
      </c>
      <c r="J1109" s="147">
        <f t="shared" si="35"/>
        <v>0</v>
      </c>
    </row>
    <row r="1110" spans="1:10" ht="25.5" x14ac:dyDescent="0.2">
      <c r="A1110" s="47" t="s">
        <v>226</v>
      </c>
      <c r="B1110" s="48">
        <v>918</v>
      </c>
      <c r="C1110" s="111">
        <v>4</v>
      </c>
      <c r="D1110" s="111">
        <v>5</v>
      </c>
      <c r="E1110" s="119" t="s">
        <v>1480</v>
      </c>
      <c r="F1110" s="48">
        <v>600</v>
      </c>
      <c r="G1110" s="49">
        <v>5050.5</v>
      </c>
      <c r="H1110" s="49">
        <v>5050.5</v>
      </c>
      <c r="I1110" s="144">
        <f t="shared" si="34"/>
        <v>100</v>
      </c>
      <c r="J1110" s="147">
        <f t="shared" si="35"/>
        <v>0</v>
      </c>
    </row>
    <row r="1111" spans="1:10" ht="25.5" x14ac:dyDescent="0.2">
      <c r="A1111" s="47" t="s">
        <v>1481</v>
      </c>
      <c r="B1111" s="48">
        <v>918</v>
      </c>
      <c r="C1111" s="111">
        <v>4</v>
      </c>
      <c r="D1111" s="111">
        <v>5</v>
      </c>
      <c r="E1111" s="119" t="s">
        <v>1482</v>
      </c>
      <c r="F1111" s="48"/>
      <c r="G1111" s="49">
        <v>27752.6</v>
      </c>
      <c r="H1111" s="49">
        <v>0</v>
      </c>
      <c r="I1111" s="144">
        <f t="shared" si="34"/>
        <v>0</v>
      </c>
      <c r="J1111" s="147">
        <f t="shared" si="35"/>
        <v>27752.6</v>
      </c>
    </row>
    <row r="1112" spans="1:10" ht="25.5" x14ac:dyDescent="0.2">
      <c r="A1112" s="47" t="s">
        <v>226</v>
      </c>
      <c r="B1112" s="48">
        <v>918</v>
      </c>
      <c r="C1112" s="111">
        <v>4</v>
      </c>
      <c r="D1112" s="111">
        <v>5</v>
      </c>
      <c r="E1112" s="119" t="s">
        <v>1482</v>
      </c>
      <c r="F1112" s="48">
        <v>600</v>
      </c>
      <c r="G1112" s="49">
        <v>27752.6</v>
      </c>
      <c r="H1112" s="49">
        <v>0</v>
      </c>
      <c r="I1112" s="144">
        <f t="shared" si="34"/>
        <v>0</v>
      </c>
      <c r="J1112" s="147">
        <f t="shared" si="35"/>
        <v>27752.6</v>
      </c>
    </row>
    <row r="1113" spans="1:10" x14ac:dyDescent="0.2">
      <c r="A1113" s="47" t="s">
        <v>849</v>
      </c>
      <c r="B1113" s="48">
        <v>918</v>
      </c>
      <c r="C1113" s="111">
        <v>4</v>
      </c>
      <c r="D1113" s="111">
        <v>5</v>
      </c>
      <c r="E1113" s="119" t="s">
        <v>1124</v>
      </c>
      <c r="F1113" s="48"/>
      <c r="G1113" s="49">
        <v>71867</v>
      </c>
      <c r="H1113" s="49">
        <v>2208.6</v>
      </c>
      <c r="I1113" s="144">
        <f t="shared" si="34"/>
        <v>3.0731768405526876</v>
      </c>
      <c r="J1113" s="147">
        <f t="shared" si="35"/>
        <v>69658.399999999994</v>
      </c>
    </row>
    <row r="1114" spans="1:10" ht="25.5" x14ac:dyDescent="0.2">
      <c r="A1114" s="47" t="s">
        <v>850</v>
      </c>
      <c r="B1114" s="48">
        <v>918</v>
      </c>
      <c r="C1114" s="111">
        <v>4</v>
      </c>
      <c r="D1114" s="111">
        <v>5</v>
      </c>
      <c r="E1114" s="119" t="s">
        <v>1125</v>
      </c>
      <c r="F1114" s="48"/>
      <c r="G1114" s="49">
        <v>71867</v>
      </c>
      <c r="H1114" s="49">
        <v>2208.6</v>
      </c>
      <c r="I1114" s="144">
        <f t="shared" si="34"/>
        <v>3.0731768405526876</v>
      </c>
      <c r="J1114" s="147">
        <f t="shared" si="35"/>
        <v>69658.399999999994</v>
      </c>
    </row>
    <row r="1115" spans="1:10" ht="25.5" x14ac:dyDescent="0.2">
      <c r="A1115" s="47" t="s">
        <v>226</v>
      </c>
      <c r="B1115" s="48">
        <v>918</v>
      </c>
      <c r="C1115" s="111">
        <v>4</v>
      </c>
      <c r="D1115" s="111">
        <v>5</v>
      </c>
      <c r="E1115" s="119" t="s">
        <v>1125</v>
      </c>
      <c r="F1115" s="48">
        <v>600</v>
      </c>
      <c r="G1115" s="49">
        <v>7442.6</v>
      </c>
      <c r="H1115" s="49">
        <v>0</v>
      </c>
      <c r="I1115" s="144">
        <f t="shared" si="34"/>
        <v>0</v>
      </c>
      <c r="J1115" s="147">
        <f t="shared" si="35"/>
        <v>7442.6</v>
      </c>
    </row>
    <row r="1116" spans="1:10" x14ac:dyDescent="0.2">
      <c r="A1116" s="47" t="s">
        <v>227</v>
      </c>
      <c r="B1116" s="48">
        <v>918</v>
      </c>
      <c r="C1116" s="111">
        <v>4</v>
      </c>
      <c r="D1116" s="111">
        <v>5</v>
      </c>
      <c r="E1116" s="119" t="s">
        <v>1125</v>
      </c>
      <c r="F1116" s="48">
        <v>800</v>
      </c>
      <c r="G1116" s="49">
        <v>64424.4</v>
      </c>
      <c r="H1116" s="49">
        <v>2208.6</v>
      </c>
      <c r="I1116" s="144">
        <f t="shared" si="34"/>
        <v>3.4282042207610783</v>
      </c>
      <c r="J1116" s="147">
        <f t="shared" si="35"/>
        <v>62215.8</v>
      </c>
    </row>
    <row r="1117" spans="1:10" x14ac:dyDescent="0.2">
      <c r="A1117" s="47" t="s">
        <v>1126</v>
      </c>
      <c r="B1117" s="48">
        <v>918</v>
      </c>
      <c r="C1117" s="111">
        <v>4</v>
      </c>
      <c r="D1117" s="111">
        <v>5</v>
      </c>
      <c r="E1117" s="119">
        <v>1840000000</v>
      </c>
      <c r="F1117" s="48"/>
      <c r="G1117" s="49">
        <v>659262.19999999995</v>
      </c>
      <c r="H1117" s="49">
        <v>166914.29999999999</v>
      </c>
      <c r="I1117" s="144">
        <f t="shared" si="34"/>
        <v>25.318348299053095</v>
      </c>
      <c r="J1117" s="147">
        <f t="shared" si="35"/>
        <v>492347.89999999997</v>
      </c>
    </row>
    <row r="1118" spans="1:10" ht="25.5" x14ac:dyDescent="0.2">
      <c r="A1118" s="47" t="s">
        <v>1127</v>
      </c>
      <c r="B1118" s="48">
        <v>918</v>
      </c>
      <c r="C1118" s="111">
        <v>4</v>
      </c>
      <c r="D1118" s="111">
        <v>5</v>
      </c>
      <c r="E1118" s="119">
        <v>1840100000</v>
      </c>
      <c r="F1118" s="48"/>
      <c r="G1118" s="49">
        <v>35561</v>
      </c>
      <c r="H1118" s="49">
        <v>35554.1</v>
      </c>
      <c r="I1118" s="144">
        <f t="shared" si="34"/>
        <v>99.980596721127071</v>
      </c>
      <c r="J1118" s="147">
        <f t="shared" si="35"/>
        <v>6.9000000000014552</v>
      </c>
    </row>
    <row r="1119" spans="1:10" x14ac:dyDescent="0.2">
      <c r="A1119" s="47" t="s">
        <v>839</v>
      </c>
      <c r="B1119" s="48">
        <v>918</v>
      </c>
      <c r="C1119" s="111">
        <v>4</v>
      </c>
      <c r="D1119" s="111">
        <v>5</v>
      </c>
      <c r="E1119" s="119">
        <v>1840160210</v>
      </c>
      <c r="F1119" s="48"/>
      <c r="G1119" s="49">
        <v>4928</v>
      </c>
      <c r="H1119" s="49">
        <v>4928</v>
      </c>
      <c r="I1119" s="144">
        <f t="shared" si="34"/>
        <v>100</v>
      </c>
      <c r="J1119" s="147">
        <f t="shared" si="35"/>
        <v>0</v>
      </c>
    </row>
    <row r="1120" spans="1:10" x14ac:dyDescent="0.2">
      <c r="A1120" s="47" t="s">
        <v>227</v>
      </c>
      <c r="B1120" s="48">
        <v>918</v>
      </c>
      <c r="C1120" s="111">
        <v>4</v>
      </c>
      <c r="D1120" s="111">
        <v>5</v>
      </c>
      <c r="E1120" s="119">
        <v>1840160210</v>
      </c>
      <c r="F1120" s="48">
        <v>800</v>
      </c>
      <c r="G1120" s="49">
        <v>4928</v>
      </c>
      <c r="H1120" s="49">
        <v>4928</v>
      </c>
      <c r="I1120" s="144">
        <f t="shared" si="34"/>
        <v>100</v>
      </c>
      <c r="J1120" s="147">
        <f t="shared" si="35"/>
        <v>0</v>
      </c>
    </row>
    <row r="1121" spans="1:10" ht="38.25" x14ac:dyDescent="0.2">
      <c r="A1121" s="47" t="s">
        <v>1128</v>
      </c>
      <c r="B1121" s="48">
        <v>918</v>
      </c>
      <c r="C1121" s="111">
        <v>4</v>
      </c>
      <c r="D1121" s="111">
        <v>5</v>
      </c>
      <c r="E1121" s="119">
        <v>1840160220</v>
      </c>
      <c r="F1121" s="48"/>
      <c r="G1121" s="49">
        <v>5720</v>
      </c>
      <c r="H1121" s="49">
        <v>5720</v>
      </c>
      <c r="I1121" s="144">
        <f t="shared" si="34"/>
        <v>100</v>
      </c>
      <c r="J1121" s="147">
        <f t="shared" si="35"/>
        <v>0</v>
      </c>
    </row>
    <row r="1122" spans="1:10" x14ac:dyDescent="0.2">
      <c r="A1122" s="47" t="s">
        <v>227</v>
      </c>
      <c r="B1122" s="48">
        <v>918</v>
      </c>
      <c r="C1122" s="111">
        <v>4</v>
      </c>
      <c r="D1122" s="111">
        <v>5</v>
      </c>
      <c r="E1122" s="119">
        <v>1840160220</v>
      </c>
      <c r="F1122" s="48">
        <v>800</v>
      </c>
      <c r="G1122" s="49">
        <v>5720</v>
      </c>
      <c r="H1122" s="49">
        <v>5720</v>
      </c>
      <c r="I1122" s="144">
        <f t="shared" si="34"/>
        <v>100</v>
      </c>
      <c r="J1122" s="147">
        <f t="shared" si="35"/>
        <v>0</v>
      </c>
    </row>
    <row r="1123" spans="1:10" ht="25.5" x14ac:dyDescent="0.2">
      <c r="A1123" s="47" t="s">
        <v>1483</v>
      </c>
      <c r="B1123" s="48">
        <v>918</v>
      </c>
      <c r="C1123" s="111">
        <v>4</v>
      </c>
      <c r="D1123" s="111">
        <v>5</v>
      </c>
      <c r="E1123" s="119">
        <v>1840160240</v>
      </c>
      <c r="F1123" s="48"/>
      <c r="G1123" s="49">
        <v>10000</v>
      </c>
      <c r="H1123" s="49">
        <v>10000</v>
      </c>
      <c r="I1123" s="144">
        <f t="shared" si="34"/>
        <v>100</v>
      </c>
      <c r="J1123" s="147">
        <f t="shared" si="35"/>
        <v>0</v>
      </c>
    </row>
    <row r="1124" spans="1:10" x14ac:dyDescent="0.2">
      <c r="A1124" s="47" t="s">
        <v>227</v>
      </c>
      <c r="B1124" s="48">
        <v>918</v>
      </c>
      <c r="C1124" s="111">
        <v>4</v>
      </c>
      <c r="D1124" s="111">
        <v>5</v>
      </c>
      <c r="E1124" s="119">
        <v>1840160240</v>
      </c>
      <c r="F1124" s="48">
        <v>800</v>
      </c>
      <c r="G1124" s="49">
        <v>10000</v>
      </c>
      <c r="H1124" s="49">
        <v>10000</v>
      </c>
      <c r="I1124" s="144">
        <f t="shared" si="34"/>
        <v>100</v>
      </c>
      <c r="J1124" s="147">
        <f t="shared" si="35"/>
        <v>0</v>
      </c>
    </row>
    <row r="1125" spans="1:10" ht="38.25" x14ac:dyDescent="0.2">
      <c r="A1125" s="47" t="s">
        <v>840</v>
      </c>
      <c r="B1125" s="48">
        <v>918</v>
      </c>
      <c r="C1125" s="111">
        <v>4</v>
      </c>
      <c r="D1125" s="111">
        <v>5</v>
      </c>
      <c r="E1125" s="119">
        <v>1840160250</v>
      </c>
      <c r="F1125" s="48"/>
      <c r="G1125" s="49">
        <v>14913</v>
      </c>
      <c r="H1125" s="49">
        <v>14906.1</v>
      </c>
      <c r="I1125" s="144">
        <f t="shared" si="34"/>
        <v>99.953731643532493</v>
      </c>
      <c r="J1125" s="147">
        <f t="shared" si="35"/>
        <v>6.8999999999996362</v>
      </c>
    </row>
    <row r="1126" spans="1:10" x14ac:dyDescent="0.2">
      <c r="A1126" s="47" t="s">
        <v>227</v>
      </c>
      <c r="B1126" s="48">
        <v>918</v>
      </c>
      <c r="C1126" s="111">
        <v>4</v>
      </c>
      <c r="D1126" s="111">
        <v>5</v>
      </c>
      <c r="E1126" s="119">
        <v>1840160250</v>
      </c>
      <c r="F1126" s="48">
        <v>800</v>
      </c>
      <c r="G1126" s="49">
        <v>14913</v>
      </c>
      <c r="H1126" s="49">
        <v>14906.1</v>
      </c>
      <c r="I1126" s="144">
        <f t="shared" si="34"/>
        <v>99.953731643532493</v>
      </c>
      <c r="J1126" s="147">
        <f t="shared" si="35"/>
        <v>6.8999999999996362</v>
      </c>
    </row>
    <row r="1127" spans="1:10" ht="38.25" x14ac:dyDescent="0.2">
      <c r="A1127" s="47" t="s">
        <v>1129</v>
      </c>
      <c r="B1127" s="48">
        <v>918</v>
      </c>
      <c r="C1127" s="111">
        <v>4</v>
      </c>
      <c r="D1127" s="111">
        <v>5</v>
      </c>
      <c r="E1127" s="119">
        <v>1840200000</v>
      </c>
      <c r="F1127" s="48"/>
      <c r="G1127" s="49">
        <v>385369.7</v>
      </c>
      <c r="H1127" s="49">
        <v>117541.2</v>
      </c>
      <c r="I1127" s="144">
        <f t="shared" si="34"/>
        <v>30.500893038554921</v>
      </c>
      <c r="J1127" s="147">
        <f t="shared" si="35"/>
        <v>267828.5</v>
      </c>
    </row>
    <row r="1128" spans="1:10" x14ac:dyDescent="0.2">
      <c r="A1128" s="47" t="s">
        <v>841</v>
      </c>
      <c r="B1128" s="48">
        <v>918</v>
      </c>
      <c r="C1128" s="111">
        <v>4</v>
      </c>
      <c r="D1128" s="111">
        <v>5</v>
      </c>
      <c r="E1128" s="119">
        <v>1840260110</v>
      </c>
      <c r="F1128" s="48"/>
      <c r="G1128" s="49">
        <v>3000</v>
      </c>
      <c r="H1128" s="49">
        <v>0</v>
      </c>
      <c r="I1128" s="144">
        <f t="shared" si="34"/>
        <v>0</v>
      </c>
      <c r="J1128" s="147">
        <f t="shared" si="35"/>
        <v>3000</v>
      </c>
    </row>
    <row r="1129" spans="1:10" x14ac:dyDescent="0.2">
      <c r="A1129" s="47" t="s">
        <v>227</v>
      </c>
      <c r="B1129" s="48">
        <v>918</v>
      </c>
      <c r="C1129" s="111">
        <v>4</v>
      </c>
      <c r="D1129" s="111">
        <v>5</v>
      </c>
      <c r="E1129" s="119">
        <v>1840260110</v>
      </c>
      <c r="F1129" s="48">
        <v>800</v>
      </c>
      <c r="G1129" s="49">
        <v>3000</v>
      </c>
      <c r="H1129" s="49">
        <v>0</v>
      </c>
      <c r="I1129" s="144">
        <f t="shared" si="34"/>
        <v>0</v>
      </c>
      <c r="J1129" s="147">
        <f t="shared" si="35"/>
        <v>3000</v>
      </c>
    </row>
    <row r="1130" spans="1:10" x14ac:dyDescent="0.2">
      <c r="A1130" s="47" t="s">
        <v>842</v>
      </c>
      <c r="B1130" s="48">
        <v>918</v>
      </c>
      <c r="C1130" s="111">
        <v>4</v>
      </c>
      <c r="D1130" s="111">
        <v>5</v>
      </c>
      <c r="E1130" s="119">
        <v>1840260120</v>
      </c>
      <c r="F1130" s="48"/>
      <c r="G1130" s="49">
        <v>900</v>
      </c>
      <c r="H1130" s="49">
        <v>50</v>
      </c>
      <c r="I1130" s="144">
        <f t="shared" si="34"/>
        <v>5.5555555555555554</v>
      </c>
      <c r="J1130" s="147">
        <f t="shared" si="35"/>
        <v>850</v>
      </c>
    </row>
    <row r="1131" spans="1:10" x14ac:dyDescent="0.2">
      <c r="A1131" s="47" t="s">
        <v>227</v>
      </c>
      <c r="B1131" s="48">
        <v>918</v>
      </c>
      <c r="C1131" s="111">
        <v>4</v>
      </c>
      <c r="D1131" s="111">
        <v>5</v>
      </c>
      <c r="E1131" s="119">
        <v>1840260120</v>
      </c>
      <c r="F1131" s="48">
        <v>800</v>
      </c>
      <c r="G1131" s="49">
        <v>900</v>
      </c>
      <c r="H1131" s="49">
        <v>50</v>
      </c>
      <c r="I1131" s="144">
        <f t="shared" si="34"/>
        <v>5.5555555555555554</v>
      </c>
      <c r="J1131" s="147">
        <f t="shared" si="35"/>
        <v>850</v>
      </c>
    </row>
    <row r="1132" spans="1:10" x14ac:dyDescent="0.2">
      <c r="A1132" s="47" t="s">
        <v>318</v>
      </c>
      <c r="B1132" s="48">
        <v>918</v>
      </c>
      <c r="C1132" s="111">
        <v>4</v>
      </c>
      <c r="D1132" s="111">
        <v>5</v>
      </c>
      <c r="E1132" s="119">
        <v>1840260140</v>
      </c>
      <c r="F1132" s="48"/>
      <c r="G1132" s="49">
        <v>3000</v>
      </c>
      <c r="H1132" s="49">
        <v>0</v>
      </c>
      <c r="I1132" s="144">
        <f t="shared" si="34"/>
        <v>0</v>
      </c>
      <c r="J1132" s="147">
        <f t="shared" si="35"/>
        <v>3000</v>
      </c>
    </row>
    <row r="1133" spans="1:10" x14ac:dyDescent="0.2">
      <c r="A1133" s="47" t="s">
        <v>227</v>
      </c>
      <c r="B1133" s="48">
        <v>918</v>
      </c>
      <c r="C1133" s="111">
        <v>4</v>
      </c>
      <c r="D1133" s="111">
        <v>5</v>
      </c>
      <c r="E1133" s="119">
        <v>1840260140</v>
      </c>
      <c r="F1133" s="48">
        <v>800</v>
      </c>
      <c r="G1133" s="49">
        <v>3000</v>
      </c>
      <c r="H1133" s="49">
        <v>0</v>
      </c>
      <c r="I1133" s="144">
        <f t="shared" si="34"/>
        <v>0</v>
      </c>
      <c r="J1133" s="147">
        <f t="shared" si="35"/>
        <v>3000</v>
      </c>
    </row>
    <row r="1134" spans="1:10" x14ac:dyDescent="0.2">
      <c r="A1134" s="47" t="s">
        <v>319</v>
      </c>
      <c r="B1134" s="48">
        <v>918</v>
      </c>
      <c r="C1134" s="111">
        <v>4</v>
      </c>
      <c r="D1134" s="111">
        <v>5</v>
      </c>
      <c r="E1134" s="119">
        <v>1840260150</v>
      </c>
      <c r="F1134" s="48"/>
      <c r="G1134" s="49">
        <v>651</v>
      </c>
      <c r="H1134" s="49">
        <v>0</v>
      </c>
      <c r="I1134" s="144">
        <f t="shared" si="34"/>
        <v>0</v>
      </c>
      <c r="J1134" s="147">
        <f t="shared" si="35"/>
        <v>651</v>
      </c>
    </row>
    <row r="1135" spans="1:10" x14ac:dyDescent="0.2">
      <c r="A1135" s="47" t="s">
        <v>227</v>
      </c>
      <c r="B1135" s="48">
        <v>918</v>
      </c>
      <c r="C1135" s="111">
        <v>4</v>
      </c>
      <c r="D1135" s="111">
        <v>5</v>
      </c>
      <c r="E1135" s="119">
        <v>1840260150</v>
      </c>
      <c r="F1135" s="48">
        <v>800</v>
      </c>
      <c r="G1135" s="49">
        <v>651</v>
      </c>
      <c r="H1135" s="49">
        <v>0</v>
      </c>
      <c r="I1135" s="144">
        <f t="shared" si="34"/>
        <v>0</v>
      </c>
      <c r="J1135" s="147">
        <f t="shared" si="35"/>
        <v>651</v>
      </c>
    </row>
    <row r="1136" spans="1:10" x14ac:dyDescent="0.2">
      <c r="A1136" s="47" t="s">
        <v>320</v>
      </c>
      <c r="B1136" s="48">
        <v>918</v>
      </c>
      <c r="C1136" s="111">
        <v>4</v>
      </c>
      <c r="D1136" s="111">
        <v>5</v>
      </c>
      <c r="E1136" s="119">
        <v>1840260160</v>
      </c>
      <c r="F1136" s="48"/>
      <c r="G1136" s="49">
        <v>9670</v>
      </c>
      <c r="H1136" s="49">
        <v>5333.1</v>
      </c>
      <c r="I1136" s="144">
        <f t="shared" si="34"/>
        <v>55.150982419855218</v>
      </c>
      <c r="J1136" s="147">
        <f t="shared" si="35"/>
        <v>4336.8999999999996</v>
      </c>
    </row>
    <row r="1137" spans="1:10" x14ac:dyDescent="0.2">
      <c r="A1137" s="47" t="s">
        <v>227</v>
      </c>
      <c r="B1137" s="48">
        <v>918</v>
      </c>
      <c r="C1137" s="111">
        <v>4</v>
      </c>
      <c r="D1137" s="111">
        <v>5</v>
      </c>
      <c r="E1137" s="119">
        <v>1840260160</v>
      </c>
      <c r="F1137" s="48">
        <v>800</v>
      </c>
      <c r="G1137" s="49">
        <v>9670</v>
      </c>
      <c r="H1137" s="49">
        <v>5333.1</v>
      </c>
      <c r="I1137" s="144">
        <f t="shared" si="34"/>
        <v>55.150982419855218</v>
      </c>
      <c r="J1137" s="147">
        <f t="shared" si="35"/>
        <v>4336.8999999999996</v>
      </c>
    </row>
    <row r="1138" spans="1:10" ht="25.5" x14ac:dyDescent="0.2">
      <c r="A1138" s="47" t="s">
        <v>1130</v>
      </c>
      <c r="B1138" s="48">
        <v>918</v>
      </c>
      <c r="C1138" s="111">
        <v>4</v>
      </c>
      <c r="D1138" s="111">
        <v>5</v>
      </c>
      <c r="E1138" s="119">
        <v>1840260170</v>
      </c>
      <c r="F1138" s="48"/>
      <c r="G1138" s="49">
        <v>3001</v>
      </c>
      <c r="H1138" s="49">
        <v>0</v>
      </c>
      <c r="I1138" s="144">
        <f t="shared" si="34"/>
        <v>0</v>
      </c>
      <c r="J1138" s="147">
        <f t="shared" si="35"/>
        <v>3001</v>
      </c>
    </row>
    <row r="1139" spans="1:10" x14ac:dyDescent="0.2">
      <c r="A1139" s="47" t="s">
        <v>227</v>
      </c>
      <c r="B1139" s="48">
        <v>918</v>
      </c>
      <c r="C1139" s="111">
        <v>4</v>
      </c>
      <c r="D1139" s="111">
        <v>5</v>
      </c>
      <c r="E1139" s="119">
        <v>1840260170</v>
      </c>
      <c r="F1139" s="48">
        <v>800</v>
      </c>
      <c r="G1139" s="49">
        <v>3001</v>
      </c>
      <c r="H1139" s="49">
        <v>0</v>
      </c>
      <c r="I1139" s="144">
        <f t="shared" si="34"/>
        <v>0</v>
      </c>
      <c r="J1139" s="147">
        <f t="shared" si="35"/>
        <v>3001</v>
      </c>
    </row>
    <row r="1140" spans="1:10" x14ac:dyDescent="0.2">
      <c r="A1140" s="47" t="s">
        <v>321</v>
      </c>
      <c r="B1140" s="48">
        <v>918</v>
      </c>
      <c r="C1140" s="111">
        <v>4</v>
      </c>
      <c r="D1140" s="111">
        <v>5</v>
      </c>
      <c r="E1140" s="119">
        <v>1840260180</v>
      </c>
      <c r="F1140" s="48"/>
      <c r="G1140" s="49">
        <v>7190.2</v>
      </c>
      <c r="H1140" s="49">
        <v>6209.1</v>
      </c>
      <c r="I1140" s="144">
        <f t="shared" si="34"/>
        <v>86.35503880281496</v>
      </c>
      <c r="J1140" s="147">
        <f t="shared" si="35"/>
        <v>981.09999999999945</v>
      </c>
    </row>
    <row r="1141" spans="1:10" x14ac:dyDescent="0.2">
      <c r="A1141" s="47" t="s">
        <v>227</v>
      </c>
      <c r="B1141" s="48">
        <v>918</v>
      </c>
      <c r="C1141" s="111">
        <v>4</v>
      </c>
      <c r="D1141" s="111">
        <v>5</v>
      </c>
      <c r="E1141" s="119">
        <v>1840260180</v>
      </c>
      <c r="F1141" s="48">
        <v>800</v>
      </c>
      <c r="G1141" s="49">
        <v>7190.2</v>
      </c>
      <c r="H1141" s="49">
        <v>6209.1</v>
      </c>
      <c r="I1141" s="144">
        <f t="shared" si="34"/>
        <v>86.35503880281496</v>
      </c>
      <c r="J1141" s="147">
        <f t="shared" si="35"/>
        <v>981.09999999999945</v>
      </c>
    </row>
    <row r="1142" spans="1:10" ht="38.25" x14ac:dyDescent="0.2">
      <c r="A1142" s="47" t="s">
        <v>843</v>
      </c>
      <c r="B1142" s="48">
        <v>918</v>
      </c>
      <c r="C1142" s="111">
        <v>4</v>
      </c>
      <c r="D1142" s="111">
        <v>5</v>
      </c>
      <c r="E1142" s="119">
        <v>1840260190</v>
      </c>
      <c r="F1142" s="48"/>
      <c r="G1142" s="49">
        <v>6000</v>
      </c>
      <c r="H1142" s="49">
        <v>0</v>
      </c>
      <c r="I1142" s="144">
        <f t="shared" si="34"/>
        <v>0</v>
      </c>
      <c r="J1142" s="147">
        <f t="shared" si="35"/>
        <v>6000</v>
      </c>
    </row>
    <row r="1143" spans="1:10" x14ac:dyDescent="0.2">
      <c r="A1143" s="47" t="s">
        <v>227</v>
      </c>
      <c r="B1143" s="48">
        <v>918</v>
      </c>
      <c r="C1143" s="111">
        <v>4</v>
      </c>
      <c r="D1143" s="111">
        <v>5</v>
      </c>
      <c r="E1143" s="119">
        <v>1840260190</v>
      </c>
      <c r="F1143" s="48">
        <v>800</v>
      </c>
      <c r="G1143" s="49">
        <v>6000</v>
      </c>
      <c r="H1143" s="49">
        <v>0</v>
      </c>
      <c r="I1143" s="144">
        <f t="shared" si="34"/>
        <v>0</v>
      </c>
      <c r="J1143" s="147">
        <f t="shared" si="35"/>
        <v>6000</v>
      </c>
    </row>
    <row r="1144" spans="1:10" x14ac:dyDescent="0.2">
      <c r="A1144" s="47" t="s">
        <v>844</v>
      </c>
      <c r="B1144" s="48">
        <v>918</v>
      </c>
      <c r="C1144" s="111">
        <v>4</v>
      </c>
      <c r="D1144" s="111">
        <v>5</v>
      </c>
      <c r="E1144" s="119">
        <v>1840260450</v>
      </c>
      <c r="F1144" s="48"/>
      <c r="G1144" s="49">
        <v>2188</v>
      </c>
      <c r="H1144" s="49">
        <v>816.3</v>
      </c>
      <c r="I1144" s="144">
        <f t="shared" si="34"/>
        <v>37.308043875685556</v>
      </c>
      <c r="J1144" s="147">
        <f t="shared" si="35"/>
        <v>1371.7</v>
      </c>
    </row>
    <row r="1145" spans="1:10" x14ac:dyDescent="0.2">
      <c r="A1145" s="47" t="s">
        <v>227</v>
      </c>
      <c r="B1145" s="48">
        <v>918</v>
      </c>
      <c r="C1145" s="111">
        <v>4</v>
      </c>
      <c r="D1145" s="111">
        <v>5</v>
      </c>
      <c r="E1145" s="119">
        <v>1840260450</v>
      </c>
      <c r="F1145" s="48">
        <v>800</v>
      </c>
      <c r="G1145" s="49">
        <v>2188</v>
      </c>
      <c r="H1145" s="49">
        <v>816.3</v>
      </c>
      <c r="I1145" s="144">
        <f t="shared" si="34"/>
        <v>37.308043875685556</v>
      </c>
      <c r="J1145" s="147">
        <f t="shared" si="35"/>
        <v>1371.7</v>
      </c>
    </row>
    <row r="1146" spans="1:10" x14ac:dyDescent="0.2">
      <c r="A1146" s="47" t="s">
        <v>501</v>
      </c>
      <c r="B1146" s="48">
        <v>918</v>
      </c>
      <c r="C1146" s="111">
        <v>4</v>
      </c>
      <c r="D1146" s="111">
        <v>5</v>
      </c>
      <c r="E1146" s="119">
        <v>1840260460</v>
      </c>
      <c r="F1146" s="48"/>
      <c r="G1146" s="49">
        <v>4077</v>
      </c>
      <c r="H1146" s="49">
        <v>0</v>
      </c>
      <c r="I1146" s="144">
        <f t="shared" si="34"/>
        <v>0</v>
      </c>
      <c r="J1146" s="147">
        <f t="shared" si="35"/>
        <v>4077</v>
      </c>
    </row>
    <row r="1147" spans="1:10" x14ac:dyDescent="0.2">
      <c r="A1147" s="47" t="s">
        <v>227</v>
      </c>
      <c r="B1147" s="48">
        <v>918</v>
      </c>
      <c r="C1147" s="111">
        <v>4</v>
      </c>
      <c r="D1147" s="111">
        <v>5</v>
      </c>
      <c r="E1147" s="119">
        <v>1840260460</v>
      </c>
      <c r="F1147" s="48">
        <v>800</v>
      </c>
      <c r="G1147" s="49">
        <v>4077</v>
      </c>
      <c r="H1147" s="49">
        <v>0</v>
      </c>
      <c r="I1147" s="144">
        <f t="shared" si="34"/>
        <v>0</v>
      </c>
      <c r="J1147" s="147">
        <f t="shared" si="35"/>
        <v>4077</v>
      </c>
    </row>
    <row r="1148" spans="1:10" ht="25.5" x14ac:dyDescent="0.2">
      <c r="A1148" s="47" t="s">
        <v>502</v>
      </c>
      <c r="B1148" s="48">
        <v>918</v>
      </c>
      <c r="C1148" s="111">
        <v>4</v>
      </c>
      <c r="D1148" s="111">
        <v>5</v>
      </c>
      <c r="E1148" s="119">
        <v>1840260470</v>
      </c>
      <c r="F1148" s="48"/>
      <c r="G1148" s="49">
        <v>2678</v>
      </c>
      <c r="H1148" s="49">
        <v>0</v>
      </c>
      <c r="I1148" s="144">
        <f t="shared" si="34"/>
        <v>0</v>
      </c>
      <c r="J1148" s="147">
        <f t="shared" si="35"/>
        <v>2678</v>
      </c>
    </row>
    <row r="1149" spans="1:10" ht="25.5" x14ac:dyDescent="0.2">
      <c r="A1149" s="47" t="s">
        <v>226</v>
      </c>
      <c r="B1149" s="48">
        <v>918</v>
      </c>
      <c r="C1149" s="111">
        <v>4</v>
      </c>
      <c r="D1149" s="111">
        <v>5</v>
      </c>
      <c r="E1149" s="119">
        <v>1840260470</v>
      </c>
      <c r="F1149" s="48">
        <v>600</v>
      </c>
      <c r="G1149" s="49">
        <v>2678</v>
      </c>
      <c r="H1149" s="49">
        <v>0</v>
      </c>
      <c r="I1149" s="144">
        <f t="shared" si="34"/>
        <v>0</v>
      </c>
      <c r="J1149" s="147">
        <f t="shared" si="35"/>
        <v>2678</v>
      </c>
    </row>
    <row r="1150" spans="1:10" ht="25.5" x14ac:dyDescent="0.2">
      <c r="A1150" s="47" t="s">
        <v>503</v>
      </c>
      <c r="B1150" s="48">
        <v>918</v>
      </c>
      <c r="C1150" s="111">
        <v>4</v>
      </c>
      <c r="D1150" s="111">
        <v>5</v>
      </c>
      <c r="E1150" s="119">
        <v>1840260500</v>
      </c>
      <c r="F1150" s="48"/>
      <c r="G1150" s="49">
        <v>20188.3</v>
      </c>
      <c r="H1150" s="49">
        <v>9570.2999999999993</v>
      </c>
      <c r="I1150" s="144">
        <f t="shared" si="34"/>
        <v>47.405180228151949</v>
      </c>
      <c r="J1150" s="147">
        <f t="shared" si="35"/>
        <v>10618</v>
      </c>
    </row>
    <row r="1151" spans="1:10" ht="25.5" x14ac:dyDescent="0.2">
      <c r="A1151" s="47" t="s">
        <v>226</v>
      </c>
      <c r="B1151" s="48">
        <v>918</v>
      </c>
      <c r="C1151" s="111">
        <v>4</v>
      </c>
      <c r="D1151" s="111">
        <v>5</v>
      </c>
      <c r="E1151" s="119">
        <v>1840260500</v>
      </c>
      <c r="F1151" s="48">
        <v>600</v>
      </c>
      <c r="G1151" s="49">
        <v>20188.3</v>
      </c>
      <c r="H1151" s="49">
        <v>9570.2999999999993</v>
      </c>
      <c r="I1151" s="144">
        <f t="shared" si="34"/>
        <v>47.405180228151949</v>
      </c>
      <c r="J1151" s="147">
        <f t="shared" si="35"/>
        <v>10618</v>
      </c>
    </row>
    <row r="1152" spans="1:10" x14ac:dyDescent="0.2">
      <c r="A1152" s="47" t="s">
        <v>845</v>
      </c>
      <c r="B1152" s="48">
        <v>918</v>
      </c>
      <c r="C1152" s="111">
        <v>4</v>
      </c>
      <c r="D1152" s="111">
        <v>5</v>
      </c>
      <c r="E1152" s="119" t="s">
        <v>1131</v>
      </c>
      <c r="F1152" s="48"/>
      <c r="G1152" s="49">
        <v>4880.5</v>
      </c>
      <c r="H1152" s="49">
        <v>3289.6</v>
      </c>
      <c r="I1152" s="144">
        <f t="shared" si="34"/>
        <v>67.4029300276611</v>
      </c>
      <c r="J1152" s="147">
        <f t="shared" si="35"/>
        <v>1590.9</v>
      </c>
    </row>
    <row r="1153" spans="1:11" x14ac:dyDescent="0.2">
      <c r="A1153" s="47" t="s">
        <v>227</v>
      </c>
      <c r="B1153" s="48">
        <v>918</v>
      </c>
      <c r="C1153" s="111">
        <v>4</v>
      </c>
      <c r="D1153" s="111">
        <v>5</v>
      </c>
      <c r="E1153" s="119" t="s">
        <v>1131</v>
      </c>
      <c r="F1153" s="48">
        <v>800</v>
      </c>
      <c r="G1153" s="49">
        <v>4880.5</v>
      </c>
      <c r="H1153" s="49">
        <v>3289.6</v>
      </c>
      <c r="I1153" s="144">
        <f t="shared" si="34"/>
        <v>67.4029300276611</v>
      </c>
      <c r="J1153" s="147">
        <f t="shared" si="35"/>
        <v>1590.9</v>
      </c>
    </row>
    <row r="1154" spans="1:11" ht="63.75" x14ac:dyDescent="0.2">
      <c r="A1154" s="47" t="s">
        <v>846</v>
      </c>
      <c r="B1154" s="48">
        <v>918</v>
      </c>
      <c r="C1154" s="111">
        <v>4</v>
      </c>
      <c r="D1154" s="111">
        <v>5</v>
      </c>
      <c r="E1154" s="119" t="s">
        <v>1132</v>
      </c>
      <c r="F1154" s="48"/>
      <c r="G1154" s="49">
        <v>150000</v>
      </c>
      <c r="H1154" s="49">
        <v>0</v>
      </c>
      <c r="I1154" s="144">
        <f t="shared" si="34"/>
        <v>0</v>
      </c>
      <c r="J1154" s="147">
        <f t="shared" si="35"/>
        <v>150000</v>
      </c>
    </row>
    <row r="1155" spans="1:11" x14ac:dyDescent="0.2">
      <c r="A1155" s="47" t="s">
        <v>227</v>
      </c>
      <c r="B1155" s="48">
        <v>918</v>
      </c>
      <c r="C1155" s="111">
        <v>4</v>
      </c>
      <c r="D1155" s="111">
        <v>5</v>
      </c>
      <c r="E1155" s="119" t="s">
        <v>1132</v>
      </c>
      <c r="F1155" s="48">
        <v>800</v>
      </c>
      <c r="G1155" s="49">
        <v>150000</v>
      </c>
      <c r="H1155" s="49">
        <v>0</v>
      </c>
      <c r="I1155" s="144">
        <f t="shared" si="34"/>
        <v>0</v>
      </c>
      <c r="J1155" s="147">
        <f t="shared" si="35"/>
        <v>150000</v>
      </c>
    </row>
    <row r="1156" spans="1:11" ht="25.5" x14ac:dyDescent="0.2">
      <c r="A1156" s="47" t="s">
        <v>1133</v>
      </c>
      <c r="B1156" s="48">
        <v>918</v>
      </c>
      <c r="C1156" s="111">
        <v>4</v>
      </c>
      <c r="D1156" s="111">
        <v>5</v>
      </c>
      <c r="E1156" s="119" t="s">
        <v>1134</v>
      </c>
      <c r="F1156" s="48"/>
      <c r="G1156" s="49">
        <v>479.5</v>
      </c>
      <c r="H1156" s="49">
        <v>479.5</v>
      </c>
      <c r="I1156" s="144">
        <f t="shared" si="34"/>
        <v>100</v>
      </c>
      <c r="J1156" s="147">
        <f t="shared" si="35"/>
        <v>0</v>
      </c>
    </row>
    <row r="1157" spans="1:11" x14ac:dyDescent="0.2">
      <c r="A1157" s="47" t="s">
        <v>227</v>
      </c>
      <c r="B1157" s="48">
        <v>918</v>
      </c>
      <c r="C1157" s="111">
        <v>4</v>
      </c>
      <c r="D1157" s="111">
        <v>5</v>
      </c>
      <c r="E1157" s="119" t="s">
        <v>1134</v>
      </c>
      <c r="F1157" s="48">
        <v>800</v>
      </c>
      <c r="G1157" s="49">
        <v>479.5</v>
      </c>
      <c r="H1157" s="49">
        <v>479.5</v>
      </c>
      <c r="I1157" s="144">
        <f t="shared" si="34"/>
        <v>100</v>
      </c>
      <c r="J1157" s="147">
        <f t="shared" si="35"/>
        <v>0</v>
      </c>
    </row>
    <row r="1158" spans="1:11" ht="25.5" x14ac:dyDescent="0.2">
      <c r="A1158" s="47" t="s">
        <v>1135</v>
      </c>
      <c r="B1158" s="48">
        <v>918</v>
      </c>
      <c r="C1158" s="111">
        <v>4</v>
      </c>
      <c r="D1158" s="111">
        <v>5</v>
      </c>
      <c r="E1158" s="119" t="s">
        <v>1136</v>
      </c>
      <c r="F1158" s="48"/>
      <c r="G1158" s="49">
        <v>133638</v>
      </c>
      <c r="H1158" s="49">
        <v>91793.3</v>
      </c>
      <c r="I1158" s="144">
        <f t="shared" si="34"/>
        <v>68.688022867747208</v>
      </c>
      <c r="J1158" s="147">
        <f t="shared" si="35"/>
        <v>41844.699999999997</v>
      </c>
    </row>
    <row r="1159" spans="1:11" x14ac:dyDescent="0.2">
      <c r="A1159" s="47" t="s">
        <v>227</v>
      </c>
      <c r="B1159" s="48">
        <v>918</v>
      </c>
      <c r="C1159" s="111">
        <v>4</v>
      </c>
      <c r="D1159" s="111">
        <v>5</v>
      </c>
      <c r="E1159" s="119" t="s">
        <v>1136</v>
      </c>
      <c r="F1159" s="48">
        <v>800</v>
      </c>
      <c r="G1159" s="49">
        <v>133638</v>
      </c>
      <c r="H1159" s="49">
        <v>91793.3</v>
      </c>
      <c r="I1159" s="144">
        <f t="shared" si="34"/>
        <v>68.688022867747208</v>
      </c>
      <c r="J1159" s="147">
        <f t="shared" si="35"/>
        <v>41844.699999999997</v>
      </c>
    </row>
    <row r="1160" spans="1:11" ht="25.5" x14ac:dyDescent="0.2">
      <c r="A1160" s="47" t="s">
        <v>1135</v>
      </c>
      <c r="B1160" s="48">
        <v>918</v>
      </c>
      <c r="C1160" s="111">
        <v>4</v>
      </c>
      <c r="D1160" s="111">
        <v>5</v>
      </c>
      <c r="E1160" s="119" t="s">
        <v>1484</v>
      </c>
      <c r="F1160" s="48"/>
      <c r="G1160" s="49">
        <v>33827.9</v>
      </c>
      <c r="H1160" s="49">
        <v>0</v>
      </c>
      <c r="I1160" s="144">
        <f t="shared" si="34"/>
        <v>0</v>
      </c>
      <c r="J1160" s="147">
        <f t="shared" si="35"/>
        <v>33827.9</v>
      </c>
    </row>
    <row r="1161" spans="1:11" ht="25.5" x14ac:dyDescent="0.2">
      <c r="A1161" s="47" t="s">
        <v>226</v>
      </c>
      <c r="B1161" s="48">
        <v>918</v>
      </c>
      <c r="C1161" s="111">
        <v>4</v>
      </c>
      <c r="D1161" s="111">
        <v>5</v>
      </c>
      <c r="E1161" s="119" t="s">
        <v>1484</v>
      </c>
      <c r="F1161" s="48">
        <v>600</v>
      </c>
      <c r="G1161" s="49">
        <v>13625.9</v>
      </c>
      <c r="H1161" s="49">
        <v>0</v>
      </c>
      <c r="I1161" s="144">
        <f t="shared" si="34"/>
        <v>0</v>
      </c>
      <c r="J1161" s="147">
        <f t="shared" si="35"/>
        <v>13625.9</v>
      </c>
    </row>
    <row r="1162" spans="1:11" x14ac:dyDescent="0.2">
      <c r="A1162" s="47" t="s">
        <v>227</v>
      </c>
      <c r="B1162" s="48">
        <v>918</v>
      </c>
      <c r="C1162" s="111">
        <v>4</v>
      </c>
      <c r="D1162" s="111">
        <v>5</v>
      </c>
      <c r="E1162" s="119" t="s">
        <v>1484</v>
      </c>
      <c r="F1162" s="48">
        <v>800</v>
      </c>
      <c r="G1162" s="49">
        <v>20202</v>
      </c>
      <c r="H1162" s="49">
        <v>0</v>
      </c>
      <c r="I1162" s="144">
        <f t="shared" ref="I1162:I1225" si="36">H1162/G1162*100</f>
        <v>0</v>
      </c>
      <c r="J1162" s="147">
        <f t="shared" ref="J1162:J1225" si="37">G1162-H1162</f>
        <v>20202</v>
      </c>
    </row>
    <row r="1163" spans="1:11" ht="25.5" x14ac:dyDescent="0.2">
      <c r="A1163" s="47" t="s">
        <v>439</v>
      </c>
      <c r="B1163" s="48">
        <v>918</v>
      </c>
      <c r="C1163" s="111">
        <v>4</v>
      </c>
      <c r="D1163" s="111">
        <v>5</v>
      </c>
      <c r="E1163" s="119" t="s">
        <v>1137</v>
      </c>
      <c r="F1163" s="48"/>
      <c r="G1163" s="49">
        <v>0.3</v>
      </c>
      <c r="H1163" s="49">
        <v>0</v>
      </c>
      <c r="I1163" s="144">
        <f t="shared" si="36"/>
        <v>0</v>
      </c>
      <c r="J1163" s="147">
        <f t="shared" si="37"/>
        <v>0.3</v>
      </c>
    </row>
    <row r="1164" spans="1:11" x14ac:dyDescent="0.2">
      <c r="A1164" s="47" t="s">
        <v>227</v>
      </c>
      <c r="B1164" s="48">
        <v>918</v>
      </c>
      <c r="C1164" s="111">
        <v>4</v>
      </c>
      <c r="D1164" s="111">
        <v>5</v>
      </c>
      <c r="E1164" s="119" t="s">
        <v>1137</v>
      </c>
      <c r="F1164" s="48">
        <v>800</v>
      </c>
      <c r="G1164" s="49">
        <v>0.3</v>
      </c>
      <c r="H1164" s="49">
        <v>0</v>
      </c>
      <c r="I1164" s="144">
        <f t="shared" si="36"/>
        <v>0</v>
      </c>
      <c r="J1164" s="147">
        <f t="shared" si="37"/>
        <v>0.3</v>
      </c>
    </row>
    <row r="1165" spans="1:11" x14ac:dyDescent="0.2">
      <c r="A1165" s="47" t="s">
        <v>1138</v>
      </c>
      <c r="B1165" s="48">
        <v>918</v>
      </c>
      <c r="C1165" s="111">
        <v>4</v>
      </c>
      <c r="D1165" s="111">
        <v>5</v>
      </c>
      <c r="E1165" s="119">
        <v>1840300000</v>
      </c>
      <c r="F1165" s="48"/>
      <c r="G1165" s="49">
        <v>14105</v>
      </c>
      <c r="H1165" s="49">
        <v>13269</v>
      </c>
      <c r="I1165" s="144">
        <f t="shared" si="36"/>
        <v>94.073023750443113</v>
      </c>
      <c r="J1165" s="147">
        <f t="shared" si="37"/>
        <v>836</v>
      </c>
    </row>
    <row r="1166" spans="1:11" ht="25.5" x14ac:dyDescent="0.2">
      <c r="A1166" s="47" t="s">
        <v>322</v>
      </c>
      <c r="B1166" s="48">
        <v>918</v>
      </c>
      <c r="C1166" s="111">
        <v>4</v>
      </c>
      <c r="D1166" s="111">
        <v>5</v>
      </c>
      <c r="E1166" s="119">
        <v>1840360360</v>
      </c>
      <c r="F1166" s="48"/>
      <c r="G1166" s="49">
        <v>14105</v>
      </c>
      <c r="H1166" s="49">
        <v>13269</v>
      </c>
      <c r="I1166" s="144">
        <f t="shared" si="36"/>
        <v>94.073023750443113</v>
      </c>
      <c r="J1166" s="147">
        <f t="shared" si="37"/>
        <v>836</v>
      </c>
    </row>
    <row r="1167" spans="1:11" ht="25.5" x14ac:dyDescent="0.2">
      <c r="A1167" s="47" t="s">
        <v>226</v>
      </c>
      <c r="B1167" s="48">
        <v>918</v>
      </c>
      <c r="C1167" s="111">
        <v>4</v>
      </c>
      <c r="D1167" s="111">
        <v>5</v>
      </c>
      <c r="E1167" s="119">
        <v>1840360360</v>
      </c>
      <c r="F1167" s="48">
        <v>600</v>
      </c>
      <c r="G1167" s="49">
        <v>292.2</v>
      </c>
      <c r="H1167" s="49">
        <v>215.4</v>
      </c>
      <c r="I1167" s="144">
        <f t="shared" si="36"/>
        <v>73.716632443531836</v>
      </c>
      <c r="J1167" s="147">
        <f t="shared" si="37"/>
        <v>76.799999999999983</v>
      </c>
    </row>
    <row r="1168" spans="1:11" x14ac:dyDescent="0.2">
      <c r="A1168" s="47" t="s">
        <v>227</v>
      </c>
      <c r="B1168" s="48">
        <v>918</v>
      </c>
      <c r="C1168" s="111">
        <v>4</v>
      </c>
      <c r="D1168" s="111">
        <v>5</v>
      </c>
      <c r="E1168" s="119">
        <v>1840360360</v>
      </c>
      <c r="F1168" s="48">
        <v>800</v>
      </c>
      <c r="G1168" s="49">
        <v>13812.8</v>
      </c>
      <c r="H1168" s="49">
        <v>13053.6</v>
      </c>
      <c r="I1168" s="144">
        <f t="shared" si="36"/>
        <v>94.503648789528555</v>
      </c>
      <c r="J1168" s="147">
        <f t="shared" si="37"/>
        <v>759.19999999999891</v>
      </c>
      <c r="K1168" s="178"/>
    </row>
    <row r="1169" spans="1:13" ht="25.5" x14ac:dyDescent="0.2">
      <c r="A1169" s="47" t="s">
        <v>1139</v>
      </c>
      <c r="B1169" s="48">
        <v>918</v>
      </c>
      <c r="C1169" s="111">
        <v>4</v>
      </c>
      <c r="D1169" s="111">
        <v>5</v>
      </c>
      <c r="E1169" s="119">
        <v>1840400000</v>
      </c>
      <c r="F1169" s="48"/>
      <c r="G1169" s="49">
        <v>180000</v>
      </c>
      <c r="H1169" s="49">
        <v>0</v>
      </c>
      <c r="I1169" s="144">
        <f t="shared" si="36"/>
        <v>0</v>
      </c>
      <c r="J1169" s="147">
        <f t="shared" si="37"/>
        <v>180000</v>
      </c>
      <c r="K1169" s="178"/>
    </row>
    <row r="1170" spans="1:13" ht="25.5" x14ac:dyDescent="0.2">
      <c r="A1170" s="47" t="s">
        <v>847</v>
      </c>
      <c r="B1170" s="48">
        <v>918</v>
      </c>
      <c r="C1170" s="111">
        <v>4</v>
      </c>
      <c r="D1170" s="111">
        <v>5</v>
      </c>
      <c r="E1170" s="119" t="s">
        <v>1140</v>
      </c>
      <c r="F1170" s="48"/>
      <c r="G1170" s="49">
        <v>180000</v>
      </c>
      <c r="H1170" s="49">
        <v>0</v>
      </c>
      <c r="I1170" s="144">
        <f t="shared" si="36"/>
        <v>0</v>
      </c>
      <c r="J1170" s="147">
        <f t="shared" si="37"/>
        <v>180000</v>
      </c>
      <c r="K1170" s="178"/>
    </row>
    <row r="1171" spans="1:13" x14ac:dyDescent="0.2">
      <c r="A1171" s="47" t="s">
        <v>227</v>
      </c>
      <c r="B1171" s="48">
        <v>918</v>
      </c>
      <c r="C1171" s="111">
        <v>4</v>
      </c>
      <c r="D1171" s="111">
        <v>5</v>
      </c>
      <c r="E1171" s="119" t="s">
        <v>1140</v>
      </c>
      <c r="F1171" s="48">
        <v>800</v>
      </c>
      <c r="G1171" s="49">
        <v>180000</v>
      </c>
      <c r="H1171" s="49">
        <v>0</v>
      </c>
      <c r="I1171" s="144">
        <f t="shared" si="36"/>
        <v>0</v>
      </c>
      <c r="J1171" s="147">
        <f t="shared" si="37"/>
        <v>180000</v>
      </c>
      <c r="K1171" s="178"/>
    </row>
    <row r="1172" spans="1:13" ht="38.25" x14ac:dyDescent="0.2">
      <c r="A1172" s="47" t="s">
        <v>1141</v>
      </c>
      <c r="B1172" s="48">
        <v>918</v>
      </c>
      <c r="C1172" s="111">
        <v>4</v>
      </c>
      <c r="D1172" s="111">
        <v>5</v>
      </c>
      <c r="E1172" s="119">
        <v>1840500000</v>
      </c>
      <c r="F1172" s="48"/>
      <c r="G1172" s="49">
        <v>32174.5</v>
      </c>
      <c r="H1172" s="49">
        <v>0</v>
      </c>
      <c r="I1172" s="144">
        <f t="shared" si="36"/>
        <v>0</v>
      </c>
      <c r="J1172" s="147">
        <f t="shared" si="37"/>
        <v>32174.5</v>
      </c>
      <c r="K1172" s="178"/>
    </row>
    <row r="1173" spans="1:13" ht="25.5" x14ac:dyDescent="0.2">
      <c r="A1173" s="47" t="s">
        <v>848</v>
      </c>
      <c r="B1173" s="48">
        <v>918</v>
      </c>
      <c r="C1173" s="111">
        <v>4</v>
      </c>
      <c r="D1173" s="111">
        <v>5</v>
      </c>
      <c r="E1173" s="119" t="s">
        <v>1142</v>
      </c>
      <c r="F1173" s="48"/>
      <c r="G1173" s="49">
        <v>32174.5</v>
      </c>
      <c r="H1173" s="49">
        <v>0</v>
      </c>
      <c r="I1173" s="144">
        <f t="shared" si="36"/>
        <v>0</v>
      </c>
      <c r="J1173" s="147">
        <f t="shared" si="37"/>
        <v>32174.5</v>
      </c>
      <c r="K1173" s="178"/>
    </row>
    <row r="1174" spans="1:13" x14ac:dyDescent="0.2">
      <c r="A1174" s="47" t="s">
        <v>250</v>
      </c>
      <c r="B1174" s="48">
        <v>918</v>
      </c>
      <c r="C1174" s="111">
        <v>4</v>
      </c>
      <c r="D1174" s="111">
        <v>5</v>
      </c>
      <c r="E1174" s="119" t="s">
        <v>1142</v>
      </c>
      <c r="F1174" s="48">
        <v>500</v>
      </c>
      <c r="G1174" s="49">
        <v>32174.5</v>
      </c>
      <c r="H1174" s="49">
        <v>0</v>
      </c>
      <c r="I1174" s="144">
        <f t="shared" si="36"/>
        <v>0</v>
      </c>
      <c r="J1174" s="147">
        <f t="shared" si="37"/>
        <v>32174.5</v>
      </c>
      <c r="K1174" s="178"/>
    </row>
    <row r="1175" spans="1:13" x14ac:dyDescent="0.2">
      <c r="A1175" s="47" t="s">
        <v>1143</v>
      </c>
      <c r="B1175" s="48">
        <v>918</v>
      </c>
      <c r="C1175" s="111">
        <v>4</v>
      </c>
      <c r="D1175" s="111">
        <v>5</v>
      </c>
      <c r="E1175" s="119">
        <v>1840600000</v>
      </c>
      <c r="F1175" s="48"/>
      <c r="G1175" s="49">
        <v>12052</v>
      </c>
      <c r="H1175" s="49">
        <v>550</v>
      </c>
      <c r="I1175" s="144">
        <f t="shared" si="36"/>
        <v>4.563557915698639</v>
      </c>
      <c r="J1175" s="147">
        <f t="shared" si="37"/>
        <v>11502</v>
      </c>
      <c r="K1175" s="178"/>
    </row>
    <row r="1176" spans="1:13" ht="25.5" x14ac:dyDescent="0.2">
      <c r="A1176" s="47" t="s">
        <v>504</v>
      </c>
      <c r="B1176" s="48">
        <v>918</v>
      </c>
      <c r="C1176" s="111">
        <v>4</v>
      </c>
      <c r="D1176" s="111">
        <v>5</v>
      </c>
      <c r="E1176" s="119">
        <v>1840600260</v>
      </c>
      <c r="F1176" s="48"/>
      <c r="G1176" s="49">
        <v>6790</v>
      </c>
      <c r="H1176" s="49">
        <v>0</v>
      </c>
      <c r="I1176" s="144">
        <f t="shared" si="36"/>
        <v>0</v>
      </c>
      <c r="J1176" s="147">
        <f t="shared" si="37"/>
        <v>6790</v>
      </c>
      <c r="K1176" s="178"/>
    </row>
    <row r="1177" spans="1:13" x14ac:dyDescent="0.2">
      <c r="A1177" s="47" t="s">
        <v>227</v>
      </c>
      <c r="B1177" s="48">
        <v>918</v>
      </c>
      <c r="C1177" s="111">
        <v>4</v>
      </c>
      <c r="D1177" s="111">
        <v>5</v>
      </c>
      <c r="E1177" s="119">
        <v>1840600260</v>
      </c>
      <c r="F1177" s="48">
        <v>800</v>
      </c>
      <c r="G1177" s="49">
        <v>6790</v>
      </c>
      <c r="H1177" s="49">
        <v>0</v>
      </c>
      <c r="I1177" s="144">
        <f t="shared" si="36"/>
        <v>0</v>
      </c>
      <c r="J1177" s="147">
        <f t="shared" si="37"/>
        <v>6790</v>
      </c>
      <c r="K1177" s="178"/>
    </row>
    <row r="1178" spans="1:13" x14ac:dyDescent="0.2">
      <c r="A1178" s="47" t="s">
        <v>851</v>
      </c>
      <c r="B1178" s="48">
        <v>918</v>
      </c>
      <c r="C1178" s="111">
        <v>4</v>
      </c>
      <c r="D1178" s="111">
        <v>5</v>
      </c>
      <c r="E1178" s="119">
        <v>1840600270</v>
      </c>
      <c r="F1178" s="48"/>
      <c r="G1178" s="49">
        <v>2762</v>
      </c>
      <c r="H1178" s="49">
        <v>550</v>
      </c>
      <c r="I1178" s="144">
        <f t="shared" si="36"/>
        <v>19.913106444605358</v>
      </c>
      <c r="J1178" s="147">
        <f t="shared" si="37"/>
        <v>2212</v>
      </c>
      <c r="K1178" s="178"/>
    </row>
    <row r="1179" spans="1:13" ht="25.5" x14ac:dyDescent="0.2">
      <c r="A1179" s="47" t="s">
        <v>233</v>
      </c>
      <c r="B1179" s="48">
        <v>918</v>
      </c>
      <c r="C1179" s="111">
        <v>4</v>
      </c>
      <c r="D1179" s="111">
        <v>5</v>
      </c>
      <c r="E1179" s="119">
        <v>1840600270</v>
      </c>
      <c r="F1179" s="48">
        <v>200</v>
      </c>
      <c r="G1179" s="49">
        <v>1962</v>
      </c>
      <c r="H1179" s="49">
        <v>150</v>
      </c>
      <c r="I1179" s="144">
        <f t="shared" si="36"/>
        <v>7.6452599388379197</v>
      </c>
      <c r="J1179" s="147">
        <f t="shared" si="37"/>
        <v>1812</v>
      </c>
      <c r="K1179" s="178"/>
    </row>
    <row r="1180" spans="1:13" x14ac:dyDescent="0.2">
      <c r="A1180" s="47" t="s">
        <v>228</v>
      </c>
      <c r="B1180" s="48">
        <v>918</v>
      </c>
      <c r="C1180" s="111">
        <v>4</v>
      </c>
      <c r="D1180" s="111">
        <v>5</v>
      </c>
      <c r="E1180" s="119">
        <v>1840600270</v>
      </c>
      <c r="F1180" s="48">
        <v>300</v>
      </c>
      <c r="G1180" s="49">
        <v>800</v>
      </c>
      <c r="H1180" s="49">
        <v>400</v>
      </c>
      <c r="I1180" s="144">
        <f t="shared" si="36"/>
        <v>50</v>
      </c>
      <c r="J1180" s="147">
        <f t="shared" si="37"/>
        <v>400</v>
      </c>
      <c r="K1180" s="178"/>
    </row>
    <row r="1181" spans="1:13" ht="25.5" x14ac:dyDescent="0.2">
      <c r="A1181" s="47" t="s">
        <v>1485</v>
      </c>
      <c r="B1181" s="48">
        <v>918</v>
      </c>
      <c r="C1181" s="111">
        <v>4</v>
      </c>
      <c r="D1181" s="111">
        <v>5</v>
      </c>
      <c r="E1181" s="119">
        <v>1840600280</v>
      </c>
      <c r="F1181" s="48"/>
      <c r="G1181" s="49">
        <v>2000</v>
      </c>
      <c r="H1181" s="49">
        <v>0</v>
      </c>
      <c r="I1181" s="144">
        <f t="shared" si="36"/>
        <v>0</v>
      </c>
      <c r="J1181" s="147">
        <f t="shared" si="37"/>
        <v>2000</v>
      </c>
      <c r="K1181" s="178"/>
    </row>
    <row r="1182" spans="1:13" ht="25.5" x14ac:dyDescent="0.2">
      <c r="A1182" s="47" t="s">
        <v>233</v>
      </c>
      <c r="B1182" s="48">
        <v>918</v>
      </c>
      <c r="C1182" s="111">
        <v>4</v>
      </c>
      <c r="D1182" s="111">
        <v>5</v>
      </c>
      <c r="E1182" s="119">
        <v>1840600280</v>
      </c>
      <c r="F1182" s="48">
        <v>200</v>
      </c>
      <c r="G1182" s="49">
        <v>2000</v>
      </c>
      <c r="H1182" s="49">
        <v>0</v>
      </c>
      <c r="I1182" s="144">
        <f t="shared" si="36"/>
        <v>0</v>
      </c>
      <c r="J1182" s="147">
        <f t="shared" si="37"/>
        <v>2000</v>
      </c>
      <c r="K1182" s="178"/>
    </row>
    <row r="1183" spans="1:13" x14ac:dyDescent="0.2">
      <c r="A1183" s="47" t="s">
        <v>852</v>
      </c>
      <c r="B1183" s="48">
        <v>918</v>
      </c>
      <c r="C1183" s="111">
        <v>4</v>
      </c>
      <c r="D1183" s="111">
        <v>5</v>
      </c>
      <c r="E1183" s="119" t="s">
        <v>1144</v>
      </c>
      <c r="F1183" s="48"/>
      <c r="G1183" s="49">
        <v>500</v>
      </c>
      <c r="H1183" s="49">
        <v>0</v>
      </c>
      <c r="I1183" s="144">
        <f t="shared" si="36"/>
        <v>0</v>
      </c>
      <c r="J1183" s="147">
        <f t="shared" si="37"/>
        <v>500</v>
      </c>
      <c r="K1183" s="178"/>
      <c r="L1183" s="23"/>
      <c r="M1183" s="23"/>
    </row>
    <row r="1184" spans="1:13" x14ac:dyDescent="0.2">
      <c r="A1184" s="47" t="s">
        <v>227</v>
      </c>
      <c r="B1184" s="48">
        <v>918</v>
      </c>
      <c r="C1184" s="111">
        <v>4</v>
      </c>
      <c r="D1184" s="111">
        <v>5</v>
      </c>
      <c r="E1184" s="119" t="s">
        <v>1144</v>
      </c>
      <c r="F1184" s="48">
        <v>800</v>
      </c>
      <c r="G1184" s="49">
        <v>500</v>
      </c>
      <c r="H1184" s="49">
        <v>0</v>
      </c>
      <c r="I1184" s="144">
        <f t="shared" si="36"/>
        <v>0</v>
      </c>
      <c r="J1184" s="147">
        <f t="shared" si="37"/>
        <v>500</v>
      </c>
      <c r="K1184" s="178"/>
    </row>
    <row r="1185" spans="1:11" x14ac:dyDescent="0.2">
      <c r="A1185" s="47" t="s">
        <v>251</v>
      </c>
      <c r="B1185" s="48">
        <v>918</v>
      </c>
      <c r="C1185" s="111">
        <v>4</v>
      </c>
      <c r="D1185" s="111">
        <v>5</v>
      </c>
      <c r="E1185" s="119">
        <v>8200000000</v>
      </c>
      <c r="F1185" s="48"/>
      <c r="G1185" s="49">
        <v>638</v>
      </c>
      <c r="H1185" s="49">
        <v>0</v>
      </c>
      <c r="I1185" s="144">
        <f t="shared" si="36"/>
        <v>0</v>
      </c>
      <c r="J1185" s="147">
        <f t="shared" si="37"/>
        <v>638</v>
      </c>
      <c r="K1185" s="178"/>
    </row>
    <row r="1186" spans="1:11" x14ac:dyDescent="0.2">
      <c r="A1186" s="47" t="s">
        <v>1486</v>
      </c>
      <c r="B1186" s="48">
        <v>918</v>
      </c>
      <c r="C1186" s="111">
        <v>4</v>
      </c>
      <c r="D1186" s="111">
        <v>5</v>
      </c>
      <c r="E1186" s="119">
        <v>8200004001</v>
      </c>
      <c r="F1186" s="48"/>
      <c r="G1186" s="49">
        <v>638</v>
      </c>
      <c r="H1186" s="49">
        <v>0</v>
      </c>
      <c r="I1186" s="144">
        <f t="shared" si="36"/>
        <v>0</v>
      </c>
      <c r="J1186" s="147">
        <f t="shared" si="37"/>
        <v>638</v>
      </c>
      <c r="K1186" s="178"/>
    </row>
    <row r="1187" spans="1:11" x14ac:dyDescent="0.2">
      <c r="A1187" s="47" t="s">
        <v>227</v>
      </c>
      <c r="B1187" s="48">
        <v>918</v>
      </c>
      <c r="C1187" s="111">
        <v>4</v>
      </c>
      <c r="D1187" s="111">
        <v>5</v>
      </c>
      <c r="E1187" s="119">
        <v>8200004001</v>
      </c>
      <c r="F1187" s="48">
        <v>800</v>
      </c>
      <c r="G1187" s="49">
        <v>638</v>
      </c>
      <c r="H1187" s="49">
        <v>0</v>
      </c>
      <c r="I1187" s="144">
        <f t="shared" si="36"/>
        <v>0</v>
      </c>
      <c r="J1187" s="147">
        <f t="shared" si="37"/>
        <v>638</v>
      </c>
      <c r="K1187" s="178"/>
    </row>
    <row r="1188" spans="1:11" x14ac:dyDescent="0.2">
      <c r="A1188" s="47" t="s">
        <v>230</v>
      </c>
      <c r="B1188" s="48">
        <v>918</v>
      </c>
      <c r="C1188" s="111">
        <v>4</v>
      </c>
      <c r="D1188" s="111">
        <v>5</v>
      </c>
      <c r="E1188" s="119">
        <v>8900000000</v>
      </c>
      <c r="F1188" s="48"/>
      <c r="G1188" s="49">
        <v>52065.9</v>
      </c>
      <c r="H1188" s="49">
        <v>25265.200000000001</v>
      </c>
      <c r="I1188" s="144">
        <f t="shared" si="36"/>
        <v>48.525426430734896</v>
      </c>
      <c r="J1188" s="147">
        <f t="shared" si="37"/>
        <v>26800.7</v>
      </c>
      <c r="K1188" s="178"/>
    </row>
    <row r="1189" spans="1:11" x14ac:dyDescent="0.2">
      <c r="A1189" s="47" t="s">
        <v>230</v>
      </c>
      <c r="B1189" s="48">
        <v>918</v>
      </c>
      <c r="C1189" s="111">
        <v>4</v>
      </c>
      <c r="D1189" s="111">
        <v>5</v>
      </c>
      <c r="E1189" s="119">
        <v>8900000110</v>
      </c>
      <c r="F1189" s="48"/>
      <c r="G1189" s="49">
        <v>43613</v>
      </c>
      <c r="H1189" s="49">
        <v>21812</v>
      </c>
      <c r="I1189" s="144">
        <f t="shared" si="36"/>
        <v>50.012610918762753</v>
      </c>
      <c r="J1189" s="147">
        <f t="shared" si="37"/>
        <v>21801</v>
      </c>
      <c r="K1189" s="178"/>
    </row>
    <row r="1190" spans="1:11" ht="38.25" x14ac:dyDescent="0.2">
      <c r="A1190" s="47" t="s">
        <v>231</v>
      </c>
      <c r="B1190" s="48">
        <v>918</v>
      </c>
      <c r="C1190" s="111">
        <v>4</v>
      </c>
      <c r="D1190" s="111">
        <v>5</v>
      </c>
      <c r="E1190" s="119">
        <v>8900000110</v>
      </c>
      <c r="F1190" s="48">
        <v>100</v>
      </c>
      <c r="G1190" s="49">
        <v>43613</v>
      </c>
      <c r="H1190" s="49">
        <v>21812</v>
      </c>
      <c r="I1190" s="144">
        <f t="shared" si="36"/>
        <v>50.012610918762753</v>
      </c>
      <c r="J1190" s="147">
        <f t="shared" si="37"/>
        <v>21801</v>
      </c>
      <c r="K1190" s="178"/>
    </row>
    <row r="1191" spans="1:11" x14ac:dyDescent="0.2">
      <c r="A1191" s="47" t="s">
        <v>230</v>
      </c>
      <c r="B1191" s="48">
        <v>918</v>
      </c>
      <c r="C1191" s="111">
        <v>4</v>
      </c>
      <c r="D1191" s="111">
        <v>5</v>
      </c>
      <c r="E1191" s="119">
        <v>8900000190</v>
      </c>
      <c r="F1191" s="48"/>
      <c r="G1191" s="49">
        <v>8084.9</v>
      </c>
      <c r="H1191" s="49">
        <v>3287.3</v>
      </c>
      <c r="I1191" s="144">
        <f t="shared" si="36"/>
        <v>40.65974841989388</v>
      </c>
      <c r="J1191" s="147">
        <f t="shared" si="37"/>
        <v>4797.5999999999995</v>
      </c>
      <c r="K1191" s="178"/>
    </row>
    <row r="1192" spans="1:11" ht="38.25" x14ac:dyDescent="0.2">
      <c r="A1192" s="47" t="s">
        <v>231</v>
      </c>
      <c r="B1192" s="48">
        <v>918</v>
      </c>
      <c r="C1192" s="111">
        <v>4</v>
      </c>
      <c r="D1192" s="111">
        <v>5</v>
      </c>
      <c r="E1192" s="119">
        <v>8900000190</v>
      </c>
      <c r="F1192" s="48">
        <v>100</v>
      </c>
      <c r="G1192" s="49">
        <v>391</v>
      </c>
      <c r="H1192" s="49">
        <v>175.5</v>
      </c>
      <c r="I1192" s="144">
        <f t="shared" si="36"/>
        <v>44.884910485933503</v>
      </c>
      <c r="J1192" s="147">
        <f t="shared" si="37"/>
        <v>215.5</v>
      </c>
      <c r="K1192" s="178"/>
    </row>
    <row r="1193" spans="1:11" ht="25.5" x14ac:dyDescent="0.2">
      <c r="A1193" s="47" t="s">
        <v>233</v>
      </c>
      <c r="B1193" s="48">
        <v>918</v>
      </c>
      <c r="C1193" s="111">
        <v>4</v>
      </c>
      <c r="D1193" s="111">
        <v>5</v>
      </c>
      <c r="E1193" s="119">
        <v>8900000190</v>
      </c>
      <c r="F1193" s="48">
        <v>200</v>
      </c>
      <c r="G1193" s="49">
        <v>6263.8</v>
      </c>
      <c r="H1193" s="49">
        <v>2525.6999999999998</v>
      </c>
      <c r="I1193" s="144">
        <f t="shared" si="36"/>
        <v>40.322168651617226</v>
      </c>
      <c r="J1193" s="147">
        <f t="shared" si="37"/>
        <v>3738.1000000000004</v>
      </c>
      <c r="K1193" s="178"/>
    </row>
    <row r="1194" spans="1:11" x14ac:dyDescent="0.2">
      <c r="A1194" s="47" t="s">
        <v>227</v>
      </c>
      <c r="B1194" s="48">
        <v>918</v>
      </c>
      <c r="C1194" s="111">
        <v>4</v>
      </c>
      <c r="D1194" s="111">
        <v>5</v>
      </c>
      <c r="E1194" s="119">
        <v>8900000190</v>
      </c>
      <c r="F1194" s="48">
        <v>800</v>
      </c>
      <c r="G1194" s="49">
        <v>1430.1</v>
      </c>
      <c r="H1194" s="49">
        <v>586.1</v>
      </c>
      <c r="I1194" s="144">
        <f t="shared" si="36"/>
        <v>40.983148031606184</v>
      </c>
      <c r="J1194" s="147">
        <f t="shared" si="37"/>
        <v>843.99999999999989</v>
      </c>
      <c r="K1194" s="178"/>
    </row>
    <row r="1195" spans="1:11" ht="25.5" x14ac:dyDescent="0.2">
      <c r="A1195" s="47" t="s">
        <v>806</v>
      </c>
      <c r="B1195" s="48">
        <v>918</v>
      </c>
      <c r="C1195" s="111">
        <v>4</v>
      </c>
      <c r="D1195" s="111">
        <v>5</v>
      </c>
      <c r="E1195" s="119">
        <v>8900000870</v>
      </c>
      <c r="F1195" s="48"/>
      <c r="G1195" s="49">
        <v>238</v>
      </c>
      <c r="H1195" s="49">
        <v>35.9</v>
      </c>
      <c r="I1195" s="144">
        <f t="shared" si="36"/>
        <v>15.084033613445378</v>
      </c>
      <c r="J1195" s="147">
        <f t="shared" si="37"/>
        <v>202.1</v>
      </c>
      <c r="K1195" s="178"/>
    </row>
    <row r="1196" spans="1:11" ht="38.25" x14ac:dyDescent="0.2">
      <c r="A1196" s="47" t="s">
        <v>231</v>
      </c>
      <c r="B1196" s="48">
        <v>918</v>
      </c>
      <c r="C1196" s="111">
        <v>4</v>
      </c>
      <c r="D1196" s="111">
        <v>5</v>
      </c>
      <c r="E1196" s="119">
        <v>8900000870</v>
      </c>
      <c r="F1196" s="48">
        <v>100</v>
      </c>
      <c r="G1196" s="49">
        <v>238</v>
      </c>
      <c r="H1196" s="49">
        <v>35.9</v>
      </c>
      <c r="I1196" s="144">
        <f t="shared" si="36"/>
        <v>15.084033613445378</v>
      </c>
      <c r="J1196" s="147">
        <f t="shared" si="37"/>
        <v>202.1</v>
      </c>
      <c r="K1196" s="178"/>
    </row>
    <row r="1197" spans="1:11" ht="25.5" x14ac:dyDescent="0.2">
      <c r="A1197" s="47" t="s">
        <v>1463</v>
      </c>
      <c r="B1197" s="48">
        <v>918</v>
      </c>
      <c r="C1197" s="111">
        <v>4</v>
      </c>
      <c r="D1197" s="111">
        <v>5</v>
      </c>
      <c r="E1197" s="119">
        <v>8900055490</v>
      </c>
      <c r="F1197" s="48"/>
      <c r="G1197" s="49">
        <v>130</v>
      </c>
      <c r="H1197" s="49">
        <v>130</v>
      </c>
      <c r="I1197" s="144">
        <f t="shared" si="36"/>
        <v>100</v>
      </c>
      <c r="J1197" s="147">
        <f t="shared" si="37"/>
        <v>0</v>
      </c>
      <c r="K1197" s="178"/>
    </row>
    <row r="1198" spans="1:11" ht="38.25" x14ac:dyDescent="0.2">
      <c r="A1198" s="47" t="s">
        <v>231</v>
      </c>
      <c r="B1198" s="48">
        <v>918</v>
      </c>
      <c r="C1198" s="111">
        <v>4</v>
      </c>
      <c r="D1198" s="111">
        <v>5</v>
      </c>
      <c r="E1198" s="119">
        <v>8900055490</v>
      </c>
      <c r="F1198" s="48">
        <v>100</v>
      </c>
      <c r="G1198" s="49">
        <v>130</v>
      </c>
      <c r="H1198" s="49">
        <v>130</v>
      </c>
      <c r="I1198" s="144">
        <f t="shared" si="36"/>
        <v>100</v>
      </c>
      <c r="J1198" s="147">
        <f t="shared" si="37"/>
        <v>0</v>
      </c>
      <c r="K1198" s="178"/>
    </row>
    <row r="1199" spans="1:11" x14ac:dyDescent="0.2">
      <c r="A1199" s="47" t="s">
        <v>147</v>
      </c>
      <c r="B1199" s="48">
        <v>918</v>
      </c>
      <c r="C1199" s="111">
        <v>4</v>
      </c>
      <c r="D1199" s="111">
        <v>10</v>
      </c>
      <c r="E1199" s="119"/>
      <c r="F1199" s="48"/>
      <c r="G1199" s="49">
        <v>432</v>
      </c>
      <c r="H1199" s="49">
        <v>40.299999999999997</v>
      </c>
      <c r="I1199" s="144">
        <f t="shared" si="36"/>
        <v>9.3287037037037024</v>
      </c>
      <c r="J1199" s="147">
        <f t="shared" si="37"/>
        <v>391.7</v>
      </c>
      <c r="K1199" s="178"/>
    </row>
    <row r="1200" spans="1:11" ht="25.5" x14ac:dyDescent="0.2">
      <c r="A1200" s="47" t="s">
        <v>949</v>
      </c>
      <c r="B1200" s="48">
        <v>918</v>
      </c>
      <c r="C1200" s="111">
        <v>4</v>
      </c>
      <c r="D1200" s="111">
        <v>10</v>
      </c>
      <c r="E1200" s="119">
        <v>1200000000</v>
      </c>
      <c r="F1200" s="48"/>
      <c r="G1200" s="49">
        <v>432</v>
      </c>
      <c r="H1200" s="49">
        <v>40.299999999999997</v>
      </c>
      <c r="I1200" s="144">
        <f t="shared" si="36"/>
        <v>9.3287037037037024</v>
      </c>
      <c r="J1200" s="147">
        <f t="shared" si="37"/>
        <v>391.7</v>
      </c>
      <c r="K1200" s="178"/>
    </row>
    <row r="1201" spans="1:11" ht="25.5" x14ac:dyDescent="0.2">
      <c r="A1201" s="47" t="s">
        <v>950</v>
      </c>
      <c r="B1201" s="48">
        <v>918</v>
      </c>
      <c r="C1201" s="111">
        <v>4</v>
      </c>
      <c r="D1201" s="111">
        <v>10</v>
      </c>
      <c r="E1201" s="119">
        <v>1240000000</v>
      </c>
      <c r="F1201" s="48"/>
      <c r="G1201" s="49">
        <v>432</v>
      </c>
      <c r="H1201" s="49">
        <v>40.299999999999997</v>
      </c>
      <c r="I1201" s="144">
        <f t="shared" si="36"/>
        <v>9.3287037037037024</v>
      </c>
      <c r="J1201" s="147">
        <f t="shared" si="37"/>
        <v>391.7</v>
      </c>
      <c r="K1201" s="178"/>
    </row>
    <row r="1202" spans="1:11" x14ac:dyDescent="0.2">
      <c r="A1202" s="47" t="s">
        <v>951</v>
      </c>
      <c r="B1202" s="48">
        <v>918</v>
      </c>
      <c r="C1202" s="111">
        <v>4</v>
      </c>
      <c r="D1202" s="111">
        <v>10</v>
      </c>
      <c r="E1202" s="119">
        <v>1240100000</v>
      </c>
      <c r="F1202" s="48"/>
      <c r="G1202" s="49">
        <v>432</v>
      </c>
      <c r="H1202" s="49">
        <v>40.299999999999997</v>
      </c>
      <c r="I1202" s="144">
        <f t="shared" si="36"/>
        <v>9.3287037037037024</v>
      </c>
      <c r="J1202" s="147">
        <f t="shared" si="37"/>
        <v>391.7</v>
      </c>
      <c r="K1202" s="178"/>
    </row>
    <row r="1203" spans="1:11" ht="25.5" x14ac:dyDescent="0.2">
      <c r="A1203" s="47" t="s">
        <v>467</v>
      </c>
      <c r="B1203" s="48">
        <v>918</v>
      </c>
      <c r="C1203" s="111">
        <v>4</v>
      </c>
      <c r="D1203" s="111">
        <v>10</v>
      </c>
      <c r="E1203" s="119">
        <v>1240100071</v>
      </c>
      <c r="F1203" s="48"/>
      <c r="G1203" s="49">
        <v>432</v>
      </c>
      <c r="H1203" s="49">
        <v>40.299999999999997</v>
      </c>
      <c r="I1203" s="144">
        <f t="shared" si="36"/>
        <v>9.3287037037037024</v>
      </c>
      <c r="J1203" s="147">
        <f t="shared" si="37"/>
        <v>391.7</v>
      </c>
      <c r="K1203" s="178"/>
    </row>
    <row r="1204" spans="1:11" ht="25.5" x14ac:dyDescent="0.2">
      <c r="A1204" s="47" t="s">
        <v>233</v>
      </c>
      <c r="B1204" s="48">
        <v>918</v>
      </c>
      <c r="C1204" s="111">
        <v>4</v>
      </c>
      <c r="D1204" s="111">
        <v>10</v>
      </c>
      <c r="E1204" s="119">
        <v>1240100071</v>
      </c>
      <c r="F1204" s="48">
        <v>200</v>
      </c>
      <c r="G1204" s="49">
        <v>432</v>
      </c>
      <c r="H1204" s="49">
        <v>40.299999999999997</v>
      </c>
      <c r="I1204" s="144">
        <f t="shared" si="36"/>
        <v>9.3287037037037024</v>
      </c>
      <c r="J1204" s="147">
        <f t="shared" si="37"/>
        <v>391.7</v>
      </c>
      <c r="K1204" s="178"/>
    </row>
    <row r="1205" spans="1:11" x14ac:dyDescent="0.2">
      <c r="A1205" s="47" t="s">
        <v>168</v>
      </c>
      <c r="B1205" s="48">
        <v>918</v>
      </c>
      <c r="C1205" s="111">
        <v>6</v>
      </c>
      <c r="D1205" s="111"/>
      <c r="E1205" s="119"/>
      <c r="F1205" s="48"/>
      <c r="G1205" s="49">
        <v>237.6</v>
      </c>
      <c r="H1205" s="49">
        <v>0</v>
      </c>
      <c r="I1205" s="144">
        <f t="shared" si="36"/>
        <v>0</v>
      </c>
      <c r="J1205" s="147">
        <f t="shared" si="37"/>
        <v>237.6</v>
      </c>
      <c r="K1205" s="178"/>
    </row>
    <row r="1206" spans="1:11" x14ac:dyDescent="0.2">
      <c r="A1206" s="47" t="s">
        <v>94</v>
      </c>
      <c r="B1206" s="48">
        <v>918</v>
      </c>
      <c r="C1206" s="111">
        <v>6</v>
      </c>
      <c r="D1206" s="111">
        <v>3</v>
      </c>
      <c r="E1206" s="119"/>
      <c r="F1206" s="48"/>
      <c r="G1206" s="49">
        <v>237.6</v>
      </c>
      <c r="H1206" s="49">
        <v>0</v>
      </c>
      <c r="I1206" s="144">
        <f t="shared" si="36"/>
        <v>0</v>
      </c>
      <c r="J1206" s="147">
        <f t="shared" si="37"/>
        <v>237.6</v>
      </c>
      <c r="K1206" s="178"/>
    </row>
    <row r="1207" spans="1:11" ht="25.5" x14ac:dyDescent="0.2">
      <c r="A1207" s="47" t="s">
        <v>236</v>
      </c>
      <c r="B1207" s="48">
        <v>918</v>
      </c>
      <c r="C1207" s="111">
        <v>6</v>
      </c>
      <c r="D1207" s="111">
        <v>3</v>
      </c>
      <c r="E1207" s="119">
        <v>9900000000</v>
      </c>
      <c r="F1207" s="48"/>
      <c r="G1207" s="49">
        <v>237.6</v>
      </c>
      <c r="H1207" s="49">
        <v>0</v>
      </c>
      <c r="I1207" s="144">
        <f t="shared" si="36"/>
        <v>0</v>
      </c>
      <c r="J1207" s="147">
        <f t="shared" si="37"/>
        <v>237.6</v>
      </c>
      <c r="K1207" s="178"/>
    </row>
    <row r="1208" spans="1:11" ht="25.5" x14ac:dyDescent="0.2">
      <c r="A1208" s="47" t="s">
        <v>695</v>
      </c>
      <c r="B1208" s="48">
        <v>918</v>
      </c>
      <c r="C1208" s="111">
        <v>6</v>
      </c>
      <c r="D1208" s="111">
        <v>3</v>
      </c>
      <c r="E1208" s="119">
        <v>9900059100</v>
      </c>
      <c r="F1208" s="48"/>
      <c r="G1208" s="49">
        <v>237.6</v>
      </c>
      <c r="H1208" s="49">
        <v>0</v>
      </c>
      <c r="I1208" s="144">
        <f t="shared" si="36"/>
        <v>0</v>
      </c>
      <c r="J1208" s="147">
        <f t="shared" si="37"/>
        <v>237.6</v>
      </c>
      <c r="K1208" s="178"/>
    </row>
    <row r="1209" spans="1:11" ht="25.5" x14ac:dyDescent="0.2">
      <c r="A1209" s="47" t="s">
        <v>233</v>
      </c>
      <c r="B1209" s="48">
        <v>918</v>
      </c>
      <c r="C1209" s="111">
        <v>6</v>
      </c>
      <c r="D1209" s="111">
        <v>3</v>
      </c>
      <c r="E1209" s="119">
        <v>9900059100</v>
      </c>
      <c r="F1209" s="48">
        <v>200</v>
      </c>
      <c r="G1209" s="49">
        <v>237.6</v>
      </c>
      <c r="H1209" s="49">
        <v>0</v>
      </c>
      <c r="I1209" s="144">
        <f t="shared" si="36"/>
        <v>0</v>
      </c>
      <c r="J1209" s="147">
        <f t="shared" si="37"/>
        <v>237.6</v>
      </c>
      <c r="K1209" s="178"/>
    </row>
    <row r="1210" spans="1:11" s="22" customFormat="1" x14ac:dyDescent="0.2">
      <c r="A1210" s="77" t="s">
        <v>324</v>
      </c>
      <c r="B1210" s="78">
        <v>920</v>
      </c>
      <c r="C1210" s="110"/>
      <c r="D1210" s="110"/>
      <c r="E1210" s="118"/>
      <c r="F1210" s="78"/>
      <c r="G1210" s="76">
        <v>3594990</v>
      </c>
      <c r="H1210" s="76">
        <v>2036767.3</v>
      </c>
      <c r="I1210" s="138">
        <f t="shared" si="36"/>
        <v>56.655715314924379</v>
      </c>
      <c r="J1210" s="147">
        <f t="shared" si="37"/>
        <v>1558222.7</v>
      </c>
      <c r="K1210" s="179"/>
    </row>
    <row r="1211" spans="1:11" x14ac:dyDescent="0.2">
      <c r="A1211" s="47" t="s">
        <v>155</v>
      </c>
      <c r="B1211" s="48">
        <v>920</v>
      </c>
      <c r="C1211" s="111">
        <v>1</v>
      </c>
      <c r="D1211" s="111"/>
      <c r="E1211" s="119"/>
      <c r="F1211" s="48"/>
      <c r="G1211" s="49">
        <v>446690.2</v>
      </c>
      <c r="H1211" s="49">
        <v>120038.7</v>
      </c>
      <c r="I1211" s="144">
        <f t="shared" si="36"/>
        <v>26.872919978992151</v>
      </c>
      <c r="J1211" s="147">
        <f t="shared" si="37"/>
        <v>326651.5</v>
      </c>
      <c r="K1211" s="178"/>
    </row>
    <row r="1212" spans="1:11" ht="25.5" x14ac:dyDescent="0.2">
      <c r="A1212" s="47" t="s">
        <v>59</v>
      </c>
      <c r="B1212" s="48">
        <v>920</v>
      </c>
      <c r="C1212" s="111">
        <v>1</v>
      </c>
      <c r="D1212" s="111">
        <v>6</v>
      </c>
      <c r="E1212" s="119"/>
      <c r="F1212" s="48"/>
      <c r="G1212" s="49">
        <v>72553.899999999994</v>
      </c>
      <c r="H1212" s="49">
        <v>41509.699999999997</v>
      </c>
      <c r="I1212" s="144">
        <f t="shared" si="36"/>
        <v>57.212224291182146</v>
      </c>
      <c r="J1212" s="147">
        <f t="shared" si="37"/>
        <v>31044.199999999997</v>
      </c>
      <c r="K1212" s="178"/>
    </row>
    <row r="1213" spans="1:11" x14ac:dyDescent="0.2">
      <c r="A1213" s="47" t="s">
        <v>230</v>
      </c>
      <c r="B1213" s="48">
        <v>920</v>
      </c>
      <c r="C1213" s="111">
        <v>1</v>
      </c>
      <c r="D1213" s="111">
        <v>6</v>
      </c>
      <c r="E1213" s="119">
        <v>8900000000</v>
      </c>
      <c r="F1213" s="48"/>
      <c r="G1213" s="49">
        <v>72553.899999999994</v>
      </c>
      <c r="H1213" s="49">
        <v>41509.699999999997</v>
      </c>
      <c r="I1213" s="144">
        <f t="shared" si="36"/>
        <v>57.212224291182146</v>
      </c>
      <c r="J1213" s="147">
        <f t="shared" si="37"/>
        <v>31044.199999999997</v>
      </c>
      <c r="K1213" s="178"/>
    </row>
    <row r="1214" spans="1:11" x14ac:dyDescent="0.2">
      <c r="A1214" s="47" t="s">
        <v>230</v>
      </c>
      <c r="B1214" s="48">
        <v>920</v>
      </c>
      <c r="C1214" s="111">
        <v>1</v>
      </c>
      <c r="D1214" s="111">
        <v>6</v>
      </c>
      <c r="E1214" s="119">
        <v>8900000110</v>
      </c>
      <c r="F1214" s="48"/>
      <c r="G1214" s="49">
        <v>63705</v>
      </c>
      <c r="H1214" s="49">
        <v>39126.9</v>
      </c>
      <c r="I1214" s="144">
        <f t="shared" si="36"/>
        <v>61.418883918059805</v>
      </c>
      <c r="J1214" s="147">
        <f t="shared" si="37"/>
        <v>24578.1</v>
      </c>
      <c r="K1214" s="178"/>
    </row>
    <row r="1215" spans="1:11" ht="38.25" x14ac:dyDescent="0.2">
      <c r="A1215" s="47" t="s">
        <v>231</v>
      </c>
      <c r="B1215" s="48">
        <v>920</v>
      </c>
      <c r="C1215" s="111">
        <v>1</v>
      </c>
      <c r="D1215" s="111">
        <v>6</v>
      </c>
      <c r="E1215" s="119">
        <v>8900000110</v>
      </c>
      <c r="F1215" s="48">
        <v>100</v>
      </c>
      <c r="G1215" s="49">
        <v>63705</v>
      </c>
      <c r="H1215" s="49">
        <v>39126.9</v>
      </c>
      <c r="I1215" s="144">
        <f t="shared" si="36"/>
        <v>61.418883918059805</v>
      </c>
      <c r="J1215" s="147">
        <f t="shared" si="37"/>
        <v>24578.1</v>
      </c>
      <c r="K1215" s="178"/>
    </row>
    <row r="1216" spans="1:11" x14ac:dyDescent="0.2">
      <c r="A1216" s="47" t="s">
        <v>230</v>
      </c>
      <c r="B1216" s="48">
        <v>920</v>
      </c>
      <c r="C1216" s="111">
        <v>1</v>
      </c>
      <c r="D1216" s="111">
        <v>6</v>
      </c>
      <c r="E1216" s="119">
        <v>8900000190</v>
      </c>
      <c r="F1216" s="48"/>
      <c r="G1216" s="49">
        <v>8018.9</v>
      </c>
      <c r="H1216" s="49">
        <v>1554.4</v>
      </c>
      <c r="I1216" s="144">
        <f t="shared" si="36"/>
        <v>19.384204816121915</v>
      </c>
      <c r="J1216" s="147">
        <f t="shared" si="37"/>
        <v>6464.5</v>
      </c>
      <c r="K1216" s="178"/>
    </row>
    <row r="1217" spans="1:11" ht="38.25" x14ac:dyDescent="0.2">
      <c r="A1217" s="47" t="s">
        <v>231</v>
      </c>
      <c r="B1217" s="48">
        <v>920</v>
      </c>
      <c r="C1217" s="111">
        <v>1</v>
      </c>
      <c r="D1217" s="111">
        <v>6</v>
      </c>
      <c r="E1217" s="119">
        <v>8900000190</v>
      </c>
      <c r="F1217" s="48">
        <v>100</v>
      </c>
      <c r="G1217" s="49">
        <v>1650</v>
      </c>
      <c r="H1217" s="49">
        <v>511.5</v>
      </c>
      <c r="I1217" s="144">
        <f t="shared" si="36"/>
        <v>31</v>
      </c>
      <c r="J1217" s="147">
        <f t="shared" si="37"/>
        <v>1138.5</v>
      </c>
      <c r="K1217" s="178"/>
    </row>
    <row r="1218" spans="1:11" ht="25.5" x14ac:dyDescent="0.2">
      <c r="A1218" s="47" t="s">
        <v>233</v>
      </c>
      <c r="B1218" s="48">
        <v>920</v>
      </c>
      <c r="C1218" s="111">
        <v>1</v>
      </c>
      <c r="D1218" s="111">
        <v>6</v>
      </c>
      <c r="E1218" s="119">
        <v>8900000190</v>
      </c>
      <c r="F1218" s="48">
        <v>200</v>
      </c>
      <c r="G1218" s="49">
        <v>6278.9</v>
      </c>
      <c r="H1218" s="49">
        <v>967.4</v>
      </c>
      <c r="I1218" s="144">
        <f t="shared" si="36"/>
        <v>15.407157304623423</v>
      </c>
      <c r="J1218" s="147">
        <f t="shared" si="37"/>
        <v>5311.5</v>
      </c>
      <c r="K1218" s="178"/>
    </row>
    <row r="1219" spans="1:11" x14ac:dyDescent="0.2">
      <c r="A1219" s="47" t="s">
        <v>228</v>
      </c>
      <c r="B1219" s="48">
        <v>920</v>
      </c>
      <c r="C1219" s="111">
        <v>1</v>
      </c>
      <c r="D1219" s="111">
        <v>6</v>
      </c>
      <c r="E1219" s="119">
        <v>8900000190</v>
      </c>
      <c r="F1219" s="48">
        <v>300</v>
      </c>
      <c r="G1219" s="49">
        <v>10</v>
      </c>
      <c r="H1219" s="49">
        <v>5.5</v>
      </c>
      <c r="I1219" s="144">
        <f t="shared" si="36"/>
        <v>55.000000000000007</v>
      </c>
      <c r="J1219" s="147">
        <f t="shared" si="37"/>
        <v>4.5</v>
      </c>
      <c r="K1219" s="178"/>
    </row>
    <row r="1220" spans="1:11" x14ac:dyDescent="0.2">
      <c r="A1220" s="47" t="s">
        <v>227</v>
      </c>
      <c r="B1220" s="48">
        <v>920</v>
      </c>
      <c r="C1220" s="111">
        <v>1</v>
      </c>
      <c r="D1220" s="111">
        <v>6</v>
      </c>
      <c r="E1220" s="119">
        <v>8900000190</v>
      </c>
      <c r="F1220" s="48">
        <v>800</v>
      </c>
      <c r="G1220" s="49">
        <v>80</v>
      </c>
      <c r="H1220" s="49">
        <v>70</v>
      </c>
      <c r="I1220" s="144">
        <f t="shared" si="36"/>
        <v>87.5</v>
      </c>
      <c r="J1220" s="147">
        <f t="shared" si="37"/>
        <v>10</v>
      </c>
      <c r="K1220" s="178"/>
    </row>
    <row r="1221" spans="1:11" ht="25.5" x14ac:dyDescent="0.2">
      <c r="A1221" s="47" t="s">
        <v>806</v>
      </c>
      <c r="B1221" s="48">
        <v>920</v>
      </c>
      <c r="C1221" s="111">
        <v>1</v>
      </c>
      <c r="D1221" s="111">
        <v>6</v>
      </c>
      <c r="E1221" s="119">
        <v>8900000870</v>
      </c>
      <c r="F1221" s="48"/>
      <c r="G1221" s="49">
        <v>700</v>
      </c>
      <c r="H1221" s="49">
        <v>698.4</v>
      </c>
      <c r="I1221" s="144">
        <f t="shared" si="36"/>
        <v>99.771428571428572</v>
      </c>
      <c r="J1221" s="147">
        <f t="shared" si="37"/>
        <v>1.6000000000000227</v>
      </c>
      <c r="K1221" s="178"/>
    </row>
    <row r="1222" spans="1:11" ht="38.25" x14ac:dyDescent="0.2">
      <c r="A1222" s="47" t="s">
        <v>231</v>
      </c>
      <c r="B1222" s="48">
        <v>920</v>
      </c>
      <c r="C1222" s="111">
        <v>1</v>
      </c>
      <c r="D1222" s="111">
        <v>6</v>
      </c>
      <c r="E1222" s="119">
        <v>8900000870</v>
      </c>
      <c r="F1222" s="48">
        <v>100</v>
      </c>
      <c r="G1222" s="49">
        <v>700</v>
      </c>
      <c r="H1222" s="49">
        <v>698.4</v>
      </c>
      <c r="I1222" s="144">
        <f t="shared" si="36"/>
        <v>99.771428571428572</v>
      </c>
      <c r="J1222" s="147">
        <f t="shared" si="37"/>
        <v>1.6000000000000227</v>
      </c>
      <c r="K1222" s="178"/>
    </row>
    <row r="1223" spans="1:11" ht="25.5" x14ac:dyDescent="0.2">
      <c r="A1223" s="47" t="s">
        <v>1463</v>
      </c>
      <c r="B1223" s="48">
        <v>920</v>
      </c>
      <c r="C1223" s="111">
        <v>1</v>
      </c>
      <c r="D1223" s="111">
        <v>6</v>
      </c>
      <c r="E1223" s="119">
        <v>8900055490</v>
      </c>
      <c r="F1223" s="48"/>
      <c r="G1223" s="49">
        <v>130</v>
      </c>
      <c r="H1223" s="49">
        <v>130</v>
      </c>
      <c r="I1223" s="144">
        <f t="shared" si="36"/>
        <v>100</v>
      </c>
      <c r="J1223" s="147">
        <f t="shared" si="37"/>
        <v>0</v>
      </c>
      <c r="K1223" s="178"/>
    </row>
    <row r="1224" spans="1:11" ht="38.25" x14ac:dyDescent="0.2">
      <c r="A1224" s="47" t="s">
        <v>231</v>
      </c>
      <c r="B1224" s="48">
        <v>920</v>
      </c>
      <c r="C1224" s="111">
        <v>1</v>
      </c>
      <c r="D1224" s="111">
        <v>6</v>
      </c>
      <c r="E1224" s="119">
        <v>8900055490</v>
      </c>
      <c r="F1224" s="48">
        <v>100</v>
      </c>
      <c r="G1224" s="49">
        <v>130</v>
      </c>
      <c r="H1224" s="49">
        <v>130</v>
      </c>
      <c r="I1224" s="144">
        <f t="shared" si="36"/>
        <v>100</v>
      </c>
      <c r="J1224" s="147">
        <f t="shared" si="37"/>
        <v>0</v>
      </c>
      <c r="K1224" s="178"/>
    </row>
    <row r="1225" spans="1:11" x14ac:dyDescent="0.2">
      <c r="A1225" s="47" t="s">
        <v>102</v>
      </c>
      <c r="B1225" s="48">
        <v>920</v>
      </c>
      <c r="C1225" s="111">
        <v>1</v>
      </c>
      <c r="D1225" s="111">
        <v>11</v>
      </c>
      <c r="E1225" s="119"/>
      <c r="F1225" s="48"/>
      <c r="G1225" s="49">
        <v>4475.1000000000004</v>
      </c>
      <c r="H1225" s="49">
        <v>0</v>
      </c>
      <c r="I1225" s="144">
        <f t="shared" si="36"/>
        <v>0</v>
      </c>
      <c r="J1225" s="147">
        <f t="shared" si="37"/>
        <v>4475.1000000000004</v>
      </c>
      <c r="K1225" s="178"/>
    </row>
    <row r="1226" spans="1:11" ht="25.5" x14ac:dyDescent="0.2">
      <c r="A1226" s="47" t="s">
        <v>325</v>
      </c>
      <c r="B1226" s="48">
        <v>920</v>
      </c>
      <c r="C1226" s="111">
        <v>1</v>
      </c>
      <c r="D1226" s="111">
        <v>11</v>
      </c>
      <c r="E1226" s="119">
        <v>9700000000</v>
      </c>
      <c r="F1226" s="48"/>
      <c r="G1226" s="49">
        <v>4475.1000000000004</v>
      </c>
      <c r="H1226" s="49">
        <v>0</v>
      </c>
      <c r="I1226" s="144">
        <f t="shared" ref="I1226:I1289" si="38">H1226/G1226*100</f>
        <v>0</v>
      </c>
      <c r="J1226" s="147">
        <f t="shared" ref="J1226:J1289" si="39">G1226-H1226</f>
        <v>4475.1000000000004</v>
      </c>
      <c r="K1226" s="178"/>
    </row>
    <row r="1227" spans="1:11" ht="25.5" x14ac:dyDescent="0.2">
      <c r="A1227" s="47" t="s">
        <v>326</v>
      </c>
      <c r="B1227" s="48">
        <v>920</v>
      </c>
      <c r="C1227" s="111">
        <v>1</v>
      </c>
      <c r="D1227" s="111">
        <v>11</v>
      </c>
      <c r="E1227" s="119">
        <v>9700004000</v>
      </c>
      <c r="F1227" s="48"/>
      <c r="G1227" s="49">
        <v>4475.1000000000004</v>
      </c>
      <c r="H1227" s="49">
        <v>0</v>
      </c>
      <c r="I1227" s="144">
        <f t="shared" si="38"/>
        <v>0</v>
      </c>
      <c r="J1227" s="147">
        <f t="shared" si="39"/>
        <v>4475.1000000000004</v>
      </c>
      <c r="K1227" s="178"/>
    </row>
    <row r="1228" spans="1:11" x14ac:dyDescent="0.2">
      <c r="A1228" s="47" t="s">
        <v>227</v>
      </c>
      <c r="B1228" s="48">
        <v>920</v>
      </c>
      <c r="C1228" s="111">
        <v>1</v>
      </c>
      <c r="D1228" s="111">
        <v>11</v>
      </c>
      <c r="E1228" s="119">
        <v>9700004000</v>
      </c>
      <c r="F1228" s="48">
        <v>800</v>
      </c>
      <c r="G1228" s="49">
        <v>4475.1000000000004</v>
      </c>
      <c r="H1228" s="49">
        <v>0</v>
      </c>
      <c r="I1228" s="144">
        <f t="shared" si="38"/>
        <v>0</v>
      </c>
      <c r="J1228" s="147">
        <f t="shared" si="39"/>
        <v>4475.1000000000004</v>
      </c>
      <c r="K1228" s="178"/>
    </row>
    <row r="1229" spans="1:11" ht="25.5" x14ac:dyDescent="0.2">
      <c r="A1229" s="47" t="s">
        <v>120</v>
      </c>
      <c r="B1229" s="48">
        <v>920</v>
      </c>
      <c r="C1229" s="111">
        <v>1</v>
      </c>
      <c r="D1229" s="111">
        <v>12</v>
      </c>
      <c r="E1229" s="119"/>
      <c r="F1229" s="48"/>
      <c r="G1229" s="49">
        <v>2500</v>
      </c>
      <c r="H1229" s="49">
        <v>0</v>
      </c>
      <c r="I1229" s="144">
        <f t="shared" si="38"/>
        <v>0</v>
      </c>
      <c r="J1229" s="147">
        <f t="shared" si="39"/>
        <v>2500</v>
      </c>
      <c r="K1229" s="178"/>
    </row>
    <row r="1230" spans="1:11" ht="25.5" x14ac:dyDescent="0.2">
      <c r="A1230" s="47" t="s">
        <v>325</v>
      </c>
      <c r="B1230" s="48">
        <v>920</v>
      </c>
      <c r="C1230" s="111">
        <v>1</v>
      </c>
      <c r="D1230" s="111">
        <v>12</v>
      </c>
      <c r="E1230" s="119">
        <v>9700000000</v>
      </c>
      <c r="F1230" s="48"/>
      <c r="G1230" s="49">
        <v>2500</v>
      </c>
      <c r="H1230" s="49">
        <v>0</v>
      </c>
      <c r="I1230" s="144">
        <f t="shared" si="38"/>
        <v>0</v>
      </c>
      <c r="J1230" s="147">
        <f t="shared" si="39"/>
        <v>2500</v>
      </c>
      <c r="K1230" s="178"/>
    </row>
    <row r="1231" spans="1:11" ht="25.5" x14ac:dyDescent="0.2">
      <c r="A1231" s="47" t="s">
        <v>327</v>
      </c>
      <c r="B1231" s="48">
        <v>920</v>
      </c>
      <c r="C1231" s="111">
        <v>1</v>
      </c>
      <c r="D1231" s="111">
        <v>12</v>
      </c>
      <c r="E1231" s="119">
        <v>9700008000</v>
      </c>
      <c r="F1231" s="48"/>
      <c r="G1231" s="49">
        <v>2500</v>
      </c>
      <c r="H1231" s="49">
        <v>0</v>
      </c>
      <c r="I1231" s="144">
        <f t="shared" si="38"/>
        <v>0</v>
      </c>
      <c r="J1231" s="147">
        <f t="shared" si="39"/>
        <v>2500</v>
      </c>
      <c r="K1231" s="178"/>
    </row>
    <row r="1232" spans="1:11" ht="25.5" x14ac:dyDescent="0.2">
      <c r="A1232" s="47" t="s">
        <v>233</v>
      </c>
      <c r="B1232" s="48">
        <v>920</v>
      </c>
      <c r="C1232" s="111">
        <v>1</v>
      </c>
      <c r="D1232" s="111">
        <v>12</v>
      </c>
      <c r="E1232" s="119">
        <v>9700008000</v>
      </c>
      <c r="F1232" s="48">
        <v>200</v>
      </c>
      <c r="G1232" s="49">
        <v>2500</v>
      </c>
      <c r="H1232" s="49">
        <v>0</v>
      </c>
      <c r="I1232" s="144">
        <f t="shared" si="38"/>
        <v>0</v>
      </c>
      <c r="J1232" s="147">
        <f t="shared" si="39"/>
        <v>2500</v>
      </c>
      <c r="K1232" s="178"/>
    </row>
    <row r="1233" spans="1:11" x14ac:dyDescent="0.2">
      <c r="A1233" s="47" t="s">
        <v>90</v>
      </c>
      <c r="B1233" s="48">
        <v>920</v>
      </c>
      <c r="C1233" s="111">
        <v>1</v>
      </c>
      <c r="D1233" s="111">
        <v>13</v>
      </c>
      <c r="E1233" s="119"/>
      <c r="F1233" s="48"/>
      <c r="G1233" s="49">
        <v>367161.2</v>
      </c>
      <c r="H1233" s="49">
        <v>78529</v>
      </c>
      <c r="I1233" s="144">
        <f t="shared" si="38"/>
        <v>21.388153214446408</v>
      </c>
      <c r="J1233" s="147">
        <f t="shared" si="39"/>
        <v>288632.2</v>
      </c>
      <c r="K1233" s="178"/>
    </row>
    <row r="1234" spans="1:11" ht="25.5" x14ac:dyDescent="0.2">
      <c r="A1234" s="47" t="s">
        <v>1145</v>
      </c>
      <c r="B1234" s="48">
        <v>920</v>
      </c>
      <c r="C1234" s="111">
        <v>1</v>
      </c>
      <c r="D1234" s="111">
        <v>13</v>
      </c>
      <c r="E1234" s="119">
        <v>1300000000</v>
      </c>
      <c r="F1234" s="48"/>
      <c r="G1234" s="49">
        <v>1400</v>
      </c>
      <c r="H1234" s="49">
        <v>5</v>
      </c>
      <c r="I1234" s="144">
        <f t="shared" si="38"/>
        <v>0.35714285714285715</v>
      </c>
      <c r="J1234" s="147">
        <f t="shared" si="39"/>
        <v>1395</v>
      </c>
      <c r="K1234" s="178"/>
    </row>
    <row r="1235" spans="1:11" ht="25.5" x14ac:dyDescent="0.2">
      <c r="A1235" s="47" t="s">
        <v>1146</v>
      </c>
      <c r="B1235" s="48">
        <v>920</v>
      </c>
      <c r="C1235" s="111">
        <v>1</v>
      </c>
      <c r="D1235" s="111">
        <v>13</v>
      </c>
      <c r="E1235" s="119">
        <v>1340000000</v>
      </c>
      <c r="F1235" s="48"/>
      <c r="G1235" s="49">
        <v>1400</v>
      </c>
      <c r="H1235" s="49">
        <v>5</v>
      </c>
      <c r="I1235" s="144">
        <f t="shared" si="38"/>
        <v>0.35714285714285715</v>
      </c>
      <c r="J1235" s="147">
        <f t="shared" si="39"/>
        <v>1395</v>
      </c>
      <c r="K1235" s="178"/>
    </row>
    <row r="1236" spans="1:11" ht="25.5" x14ac:dyDescent="0.2">
      <c r="A1236" s="47" t="s">
        <v>1146</v>
      </c>
      <c r="B1236" s="48">
        <v>920</v>
      </c>
      <c r="C1236" s="111">
        <v>1</v>
      </c>
      <c r="D1236" s="111">
        <v>13</v>
      </c>
      <c r="E1236" s="119">
        <v>1340100000</v>
      </c>
      <c r="F1236" s="48"/>
      <c r="G1236" s="49">
        <v>1400</v>
      </c>
      <c r="H1236" s="49">
        <v>5</v>
      </c>
      <c r="I1236" s="144">
        <f t="shared" si="38"/>
        <v>0.35714285714285715</v>
      </c>
      <c r="J1236" s="147">
        <f t="shared" si="39"/>
        <v>1395</v>
      </c>
      <c r="K1236" s="178"/>
    </row>
    <row r="1237" spans="1:11" ht="25.5" x14ac:dyDescent="0.2">
      <c r="A1237" s="47" t="s">
        <v>507</v>
      </c>
      <c r="B1237" s="48">
        <v>920</v>
      </c>
      <c r="C1237" s="111">
        <v>1</v>
      </c>
      <c r="D1237" s="111">
        <v>13</v>
      </c>
      <c r="E1237" s="119">
        <v>1340100130</v>
      </c>
      <c r="F1237" s="48"/>
      <c r="G1237" s="49">
        <v>1400</v>
      </c>
      <c r="H1237" s="49">
        <v>5</v>
      </c>
      <c r="I1237" s="144">
        <f t="shared" si="38"/>
        <v>0.35714285714285715</v>
      </c>
      <c r="J1237" s="147">
        <f t="shared" si="39"/>
        <v>1395</v>
      </c>
      <c r="K1237" s="178"/>
    </row>
    <row r="1238" spans="1:11" ht="25.5" x14ac:dyDescent="0.2">
      <c r="A1238" s="47" t="s">
        <v>233</v>
      </c>
      <c r="B1238" s="48">
        <v>920</v>
      </c>
      <c r="C1238" s="111">
        <v>1</v>
      </c>
      <c r="D1238" s="111">
        <v>13</v>
      </c>
      <c r="E1238" s="119">
        <v>1340100130</v>
      </c>
      <c r="F1238" s="48">
        <v>200</v>
      </c>
      <c r="G1238" s="49">
        <v>1400</v>
      </c>
      <c r="H1238" s="49">
        <v>5</v>
      </c>
      <c r="I1238" s="144">
        <f t="shared" si="38"/>
        <v>0.35714285714285715</v>
      </c>
      <c r="J1238" s="147">
        <f t="shared" si="39"/>
        <v>1395</v>
      </c>
      <c r="K1238" s="178"/>
    </row>
    <row r="1239" spans="1:11" x14ac:dyDescent="0.2">
      <c r="A1239" s="47" t="s">
        <v>230</v>
      </c>
      <c r="B1239" s="48">
        <v>920</v>
      </c>
      <c r="C1239" s="111">
        <v>1</v>
      </c>
      <c r="D1239" s="111">
        <v>13</v>
      </c>
      <c r="E1239" s="119">
        <v>8900000000</v>
      </c>
      <c r="F1239" s="48"/>
      <c r="G1239" s="49">
        <v>158031.20000000001</v>
      </c>
      <c r="H1239" s="49">
        <v>7508.4</v>
      </c>
      <c r="I1239" s="144">
        <f t="shared" si="38"/>
        <v>4.7512136843863741</v>
      </c>
      <c r="J1239" s="147">
        <f t="shared" si="39"/>
        <v>150522.80000000002</v>
      </c>
      <c r="K1239" s="178"/>
    </row>
    <row r="1240" spans="1:11" ht="25.5" x14ac:dyDescent="0.2">
      <c r="A1240" s="47" t="s">
        <v>696</v>
      </c>
      <c r="B1240" s="48">
        <v>920</v>
      </c>
      <c r="C1240" s="111">
        <v>1</v>
      </c>
      <c r="D1240" s="111">
        <v>13</v>
      </c>
      <c r="E1240" s="119">
        <v>8900000970</v>
      </c>
      <c r="F1240" s="48"/>
      <c r="G1240" s="49">
        <v>67940</v>
      </c>
      <c r="H1240" s="49">
        <v>6500</v>
      </c>
      <c r="I1240" s="144">
        <f t="shared" si="38"/>
        <v>9.5672652340300264</v>
      </c>
      <c r="J1240" s="147">
        <f t="shared" si="39"/>
        <v>61440</v>
      </c>
      <c r="K1240" s="178"/>
    </row>
    <row r="1241" spans="1:11" ht="25.5" x14ac:dyDescent="0.2">
      <c r="A1241" s="47" t="s">
        <v>233</v>
      </c>
      <c r="B1241" s="48">
        <v>920</v>
      </c>
      <c r="C1241" s="111">
        <v>1</v>
      </c>
      <c r="D1241" s="111">
        <v>13</v>
      </c>
      <c r="E1241" s="119">
        <v>8900000970</v>
      </c>
      <c r="F1241" s="48">
        <v>200</v>
      </c>
      <c r="G1241" s="49">
        <v>67940</v>
      </c>
      <c r="H1241" s="49">
        <v>6500</v>
      </c>
      <c r="I1241" s="144">
        <f t="shared" si="38"/>
        <v>9.5672652340300264</v>
      </c>
      <c r="J1241" s="147">
        <f t="shared" si="39"/>
        <v>61440</v>
      </c>
      <c r="K1241" s="178"/>
    </row>
    <row r="1242" spans="1:11" ht="25.5" x14ac:dyDescent="0.2">
      <c r="A1242" s="47" t="s">
        <v>1463</v>
      </c>
      <c r="B1242" s="48">
        <v>920</v>
      </c>
      <c r="C1242" s="111">
        <v>1</v>
      </c>
      <c r="D1242" s="111">
        <v>13</v>
      </c>
      <c r="E1242" s="119">
        <v>8900055490</v>
      </c>
      <c r="F1242" s="48"/>
      <c r="G1242" s="49">
        <v>78126.899999999994</v>
      </c>
      <c r="H1242" s="49">
        <v>0</v>
      </c>
      <c r="I1242" s="144">
        <f t="shared" si="38"/>
        <v>0</v>
      </c>
      <c r="J1242" s="147">
        <f t="shared" si="39"/>
        <v>78126.899999999994</v>
      </c>
      <c r="K1242" s="178"/>
    </row>
    <row r="1243" spans="1:11" x14ac:dyDescent="0.2">
      <c r="A1243" s="47" t="s">
        <v>227</v>
      </c>
      <c r="B1243" s="48">
        <v>920</v>
      </c>
      <c r="C1243" s="111">
        <v>1</v>
      </c>
      <c r="D1243" s="111">
        <v>13</v>
      </c>
      <c r="E1243" s="119">
        <v>8900055490</v>
      </c>
      <c r="F1243" s="48">
        <v>800</v>
      </c>
      <c r="G1243" s="49">
        <v>78126.899999999994</v>
      </c>
      <c r="H1243" s="49">
        <v>0</v>
      </c>
      <c r="I1243" s="144">
        <f t="shared" si="38"/>
        <v>0</v>
      </c>
      <c r="J1243" s="147">
        <f t="shared" si="39"/>
        <v>78126.899999999994</v>
      </c>
      <c r="K1243" s="178"/>
    </row>
    <row r="1244" spans="1:11" x14ac:dyDescent="0.2">
      <c r="A1244" s="47" t="s">
        <v>249</v>
      </c>
      <c r="B1244" s="48">
        <v>920</v>
      </c>
      <c r="C1244" s="111">
        <v>1</v>
      </c>
      <c r="D1244" s="111">
        <v>13</v>
      </c>
      <c r="E1244" s="119">
        <v>8900099990</v>
      </c>
      <c r="F1244" s="48"/>
      <c r="G1244" s="49">
        <v>11964.3</v>
      </c>
      <c r="H1244" s="49">
        <v>1008.4</v>
      </c>
      <c r="I1244" s="144">
        <f t="shared" si="38"/>
        <v>8.4284078466771977</v>
      </c>
      <c r="J1244" s="147">
        <f t="shared" si="39"/>
        <v>10955.9</v>
      </c>
      <c r="K1244" s="178"/>
    </row>
    <row r="1245" spans="1:11" ht="38.25" x14ac:dyDescent="0.2">
      <c r="A1245" s="47" t="s">
        <v>231</v>
      </c>
      <c r="B1245" s="48">
        <v>920</v>
      </c>
      <c r="C1245" s="111">
        <v>1</v>
      </c>
      <c r="D1245" s="111">
        <v>13</v>
      </c>
      <c r="E1245" s="119">
        <v>8900099990</v>
      </c>
      <c r="F1245" s="48">
        <v>100</v>
      </c>
      <c r="G1245" s="49">
        <v>50</v>
      </c>
      <c r="H1245" s="49">
        <v>30.1</v>
      </c>
      <c r="I1245" s="144">
        <f t="shared" si="38"/>
        <v>60.199999999999996</v>
      </c>
      <c r="J1245" s="147">
        <f t="shared" si="39"/>
        <v>19.899999999999999</v>
      </c>
      <c r="K1245" s="178"/>
    </row>
    <row r="1246" spans="1:11" x14ac:dyDescent="0.2">
      <c r="A1246" s="47" t="s">
        <v>227</v>
      </c>
      <c r="B1246" s="48">
        <v>920</v>
      </c>
      <c r="C1246" s="111">
        <v>1</v>
      </c>
      <c r="D1246" s="111">
        <v>13</v>
      </c>
      <c r="E1246" s="119">
        <v>8900099990</v>
      </c>
      <c r="F1246" s="48">
        <v>800</v>
      </c>
      <c r="G1246" s="49">
        <v>11914.3</v>
      </c>
      <c r="H1246" s="49">
        <v>978.3</v>
      </c>
      <c r="I1246" s="144">
        <f t="shared" si="38"/>
        <v>8.2111412336436054</v>
      </c>
      <c r="J1246" s="147">
        <f t="shared" si="39"/>
        <v>10936</v>
      </c>
      <c r="K1246" s="178"/>
    </row>
    <row r="1247" spans="1:11" x14ac:dyDescent="0.2">
      <c r="A1247" s="47" t="s">
        <v>372</v>
      </c>
      <c r="B1247" s="48">
        <v>920</v>
      </c>
      <c r="C1247" s="111">
        <v>1</v>
      </c>
      <c r="D1247" s="111">
        <v>13</v>
      </c>
      <c r="E1247" s="119">
        <v>9600000000</v>
      </c>
      <c r="F1247" s="48"/>
      <c r="G1247" s="49">
        <v>195782</v>
      </c>
      <c r="H1247" s="49">
        <v>63085.9</v>
      </c>
      <c r="I1247" s="144">
        <f t="shared" si="38"/>
        <v>32.222523010286949</v>
      </c>
      <c r="J1247" s="147">
        <f t="shared" si="39"/>
        <v>132696.1</v>
      </c>
      <c r="K1247" s="178"/>
    </row>
    <row r="1248" spans="1:11" x14ac:dyDescent="0.2">
      <c r="A1248" s="47" t="s">
        <v>697</v>
      </c>
      <c r="B1248" s="48">
        <v>920</v>
      </c>
      <c r="C1248" s="111">
        <v>1</v>
      </c>
      <c r="D1248" s="111">
        <v>13</v>
      </c>
      <c r="E1248" s="119">
        <v>9600040520</v>
      </c>
      <c r="F1248" s="48"/>
      <c r="G1248" s="49">
        <v>117582</v>
      </c>
      <c r="H1248" s="49">
        <v>63085.9</v>
      </c>
      <c r="I1248" s="144">
        <f t="shared" si="38"/>
        <v>53.652684934768921</v>
      </c>
      <c r="J1248" s="147">
        <f t="shared" si="39"/>
        <v>54496.1</v>
      </c>
      <c r="K1248" s="178"/>
    </row>
    <row r="1249" spans="1:11" ht="38.25" x14ac:dyDescent="0.2">
      <c r="A1249" s="47" t="s">
        <v>231</v>
      </c>
      <c r="B1249" s="48">
        <v>920</v>
      </c>
      <c r="C1249" s="111">
        <v>1</v>
      </c>
      <c r="D1249" s="111">
        <v>13</v>
      </c>
      <c r="E1249" s="119">
        <v>9600040520</v>
      </c>
      <c r="F1249" s="48">
        <v>100</v>
      </c>
      <c r="G1249" s="49">
        <v>96982</v>
      </c>
      <c r="H1249" s="49">
        <v>54743</v>
      </c>
      <c r="I1249" s="144">
        <f t="shared" si="38"/>
        <v>56.446557093068819</v>
      </c>
      <c r="J1249" s="147">
        <f t="shared" si="39"/>
        <v>42239</v>
      </c>
      <c r="K1249" s="178"/>
    </row>
    <row r="1250" spans="1:11" ht="25.5" x14ac:dyDescent="0.2">
      <c r="A1250" s="47" t="s">
        <v>233</v>
      </c>
      <c r="B1250" s="48">
        <v>920</v>
      </c>
      <c r="C1250" s="111">
        <v>1</v>
      </c>
      <c r="D1250" s="111">
        <v>13</v>
      </c>
      <c r="E1250" s="119">
        <v>9600040520</v>
      </c>
      <c r="F1250" s="48">
        <v>200</v>
      </c>
      <c r="G1250" s="49">
        <v>20521</v>
      </c>
      <c r="H1250" s="49">
        <v>8340.2000000000007</v>
      </c>
      <c r="I1250" s="144">
        <f t="shared" si="38"/>
        <v>40.642268895278008</v>
      </c>
      <c r="J1250" s="147">
        <f t="shared" si="39"/>
        <v>12180.8</v>
      </c>
      <c r="K1250" s="178"/>
    </row>
    <row r="1251" spans="1:11" x14ac:dyDescent="0.2">
      <c r="A1251" s="47" t="s">
        <v>228</v>
      </c>
      <c r="B1251" s="48">
        <v>920</v>
      </c>
      <c r="C1251" s="111">
        <v>1</v>
      </c>
      <c r="D1251" s="111">
        <v>13</v>
      </c>
      <c r="E1251" s="119">
        <v>9600040520</v>
      </c>
      <c r="F1251" s="48">
        <v>300</v>
      </c>
      <c r="G1251" s="49">
        <v>20</v>
      </c>
      <c r="H1251" s="49">
        <v>0</v>
      </c>
      <c r="I1251" s="144">
        <f t="shared" si="38"/>
        <v>0</v>
      </c>
      <c r="J1251" s="147">
        <f t="shared" si="39"/>
        <v>20</v>
      </c>
      <c r="K1251" s="178"/>
    </row>
    <row r="1252" spans="1:11" x14ac:dyDescent="0.2">
      <c r="A1252" s="47" t="s">
        <v>227</v>
      </c>
      <c r="B1252" s="48">
        <v>920</v>
      </c>
      <c r="C1252" s="111">
        <v>1</v>
      </c>
      <c r="D1252" s="111">
        <v>13</v>
      </c>
      <c r="E1252" s="119">
        <v>9600040520</v>
      </c>
      <c r="F1252" s="48">
        <v>800</v>
      </c>
      <c r="G1252" s="49">
        <v>59</v>
      </c>
      <c r="H1252" s="49">
        <v>2.7</v>
      </c>
      <c r="I1252" s="144">
        <f t="shared" si="38"/>
        <v>4.5762711864406782</v>
      </c>
      <c r="J1252" s="147">
        <f t="shared" si="39"/>
        <v>56.3</v>
      </c>
      <c r="K1252" s="178"/>
    </row>
    <row r="1253" spans="1:11" ht="38.25" x14ac:dyDescent="0.2">
      <c r="A1253" s="47" t="s">
        <v>1487</v>
      </c>
      <c r="B1253" s="48">
        <v>920</v>
      </c>
      <c r="C1253" s="111">
        <v>1</v>
      </c>
      <c r="D1253" s="111">
        <v>13</v>
      </c>
      <c r="E1253" s="119">
        <v>9600040560</v>
      </c>
      <c r="F1253" s="48"/>
      <c r="G1253" s="49">
        <v>78200</v>
      </c>
      <c r="H1253" s="49">
        <v>0</v>
      </c>
      <c r="I1253" s="144">
        <f t="shared" si="38"/>
        <v>0</v>
      </c>
      <c r="J1253" s="147">
        <f t="shared" si="39"/>
        <v>78200</v>
      </c>
      <c r="K1253" s="178"/>
    </row>
    <row r="1254" spans="1:11" ht="38.25" x14ac:dyDescent="0.2">
      <c r="A1254" s="47" t="s">
        <v>231</v>
      </c>
      <c r="B1254" s="48">
        <v>920</v>
      </c>
      <c r="C1254" s="111">
        <v>1</v>
      </c>
      <c r="D1254" s="111">
        <v>13</v>
      </c>
      <c r="E1254" s="119">
        <v>9600040560</v>
      </c>
      <c r="F1254" s="48">
        <v>100</v>
      </c>
      <c r="G1254" s="49">
        <v>63200</v>
      </c>
      <c r="H1254" s="49">
        <v>0</v>
      </c>
      <c r="I1254" s="144">
        <f t="shared" si="38"/>
        <v>0</v>
      </c>
      <c r="J1254" s="147">
        <f t="shared" si="39"/>
        <v>63200</v>
      </c>
      <c r="K1254" s="178"/>
    </row>
    <row r="1255" spans="1:11" ht="25.5" x14ac:dyDescent="0.2">
      <c r="A1255" s="47" t="s">
        <v>233</v>
      </c>
      <c r="B1255" s="48">
        <v>920</v>
      </c>
      <c r="C1255" s="111">
        <v>1</v>
      </c>
      <c r="D1255" s="111">
        <v>13</v>
      </c>
      <c r="E1255" s="119">
        <v>9600040560</v>
      </c>
      <c r="F1255" s="48">
        <v>200</v>
      </c>
      <c r="G1255" s="49">
        <v>15000</v>
      </c>
      <c r="H1255" s="49">
        <v>0</v>
      </c>
      <c r="I1255" s="144">
        <f t="shared" si="38"/>
        <v>0</v>
      </c>
      <c r="J1255" s="147">
        <f t="shared" si="39"/>
        <v>15000</v>
      </c>
      <c r="K1255" s="178"/>
    </row>
    <row r="1256" spans="1:11" ht="25.5" x14ac:dyDescent="0.2">
      <c r="A1256" s="47" t="s">
        <v>325</v>
      </c>
      <c r="B1256" s="48">
        <v>920</v>
      </c>
      <c r="C1256" s="111">
        <v>1</v>
      </c>
      <c r="D1256" s="111">
        <v>13</v>
      </c>
      <c r="E1256" s="119">
        <v>9700000000</v>
      </c>
      <c r="F1256" s="48"/>
      <c r="G1256" s="49">
        <v>11948</v>
      </c>
      <c r="H1256" s="49">
        <v>7929.7</v>
      </c>
      <c r="I1256" s="144">
        <f t="shared" si="38"/>
        <v>66.368429862738537</v>
      </c>
      <c r="J1256" s="147">
        <f t="shared" si="39"/>
        <v>4018.3</v>
      </c>
      <c r="K1256" s="178"/>
    </row>
    <row r="1257" spans="1:11" ht="38.25" x14ac:dyDescent="0.2">
      <c r="A1257" s="47" t="s">
        <v>698</v>
      </c>
      <c r="B1257" s="48">
        <v>920</v>
      </c>
      <c r="C1257" s="111">
        <v>1</v>
      </c>
      <c r="D1257" s="111">
        <v>13</v>
      </c>
      <c r="E1257" s="119">
        <v>9700076050</v>
      </c>
      <c r="F1257" s="48"/>
      <c r="G1257" s="49">
        <v>123</v>
      </c>
      <c r="H1257" s="49">
        <v>0</v>
      </c>
      <c r="I1257" s="144">
        <f t="shared" si="38"/>
        <v>0</v>
      </c>
      <c r="J1257" s="147">
        <f t="shared" si="39"/>
        <v>123</v>
      </c>
      <c r="K1257" s="178"/>
    </row>
    <row r="1258" spans="1:11" x14ac:dyDescent="0.2">
      <c r="A1258" s="47" t="s">
        <v>250</v>
      </c>
      <c r="B1258" s="48">
        <v>920</v>
      </c>
      <c r="C1258" s="111">
        <v>1</v>
      </c>
      <c r="D1258" s="111">
        <v>13</v>
      </c>
      <c r="E1258" s="119">
        <v>9700076050</v>
      </c>
      <c r="F1258" s="48">
        <v>500</v>
      </c>
      <c r="G1258" s="49">
        <v>123</v>
      </c>
      <c r="H1258" s="49">
        <v>0</v>
      </c>
      <c r="I1258" s="144">
        <f t="shared" si="38"/>
        <v>0</v>
      </c>
      <c r="J1258" s="147">
        <f t="shared" si="39"/>
        <v>123</v>
      </c>
      <c r="K1258" s="178"/>
    </row>
    <row r="1259" spans="1:11" ht="38.25" x14ac:dyDescent="0.2">
      <c r="A1259" s="47" t="s">
        <v>699</v>
      </c>
      <c r="B1259" s="48">
        <v>920</v>
      </c>
      <c r="C1259" s="111">
        <v>1</v>
      </c>
      <c r="D1259" s="111">
        <v>13</v>
      </c>
      <c r="E1259" s="119">
        <v>9700076130</v>
      </c>
      <c r="F1259" s="48"/>
      <c r="G1259" s="49">
        <v>11825</v>
      </c>
      <c r="H1259" s="49">
        <v>7929.7</v>
      </c>
      <c r="I1259" s="144">
        <f t="shared" si="38"/>
        <v>67.058773784355168</v>
      </c>
      <c r="J1259" s="147">
        <f t="shared" si="39"/>
        <v>3895.3</v>
      </c>
      <c r="K1259" s="178"/>
    </row>
    <row r="1260" spans="1:11" x14ac:dyDescent="0.2">
      <c r="A1260" s="47" t="s">
        <v>250</v>
      </c>
      <c r="B1260" s="48">
        <v>920</v>
      </c>
      <c r="C1260" s="111">
        <v>1</v>
      </c>
      <c r="D1260" s="111">
        <v>13</v>
      </c>
      <c r="E1260" s="119">
        <v>9700076130</v>
      </c>
      <c r="F1260" s="48">
        <v>500</v>
      </c>
      <c r="G1260" s="49">
        <v>11825</v>
      </c>
      <c r="H1260" s="49">
        <v>7929.7</v>
      </c>
      <c r="I1260" s="144">
        <f t="shared" si="38"/>
        <v>67.058773784355168</v>
      </c>
      <c r="J1260" s="147">
        <f t="shared" si="39"/>
        <v>3895.3</v>
      </c>
      <c r="K1260" s="178"/>
    </row>
    <row r="1261" spans="1:11" x14ac:dyDescent="0.2">
      <c r="A1261" s="47" t="s">
        <v>156</v>
      </c>
      <c r="B1261" s="48">
        <v>920</v>
      </c>
      <c r="C1261" s="111">
        <v>2</v>
      </c>
      <c r="D1261" s="111"/>
      <c r="E1261" s="119"/>
      <c r="F1261" s="48"/>
      <c r="G1261" s="49">
        <v>32153.9</v>
      </c>
      <c r="H1261" s="49">
        <v>15270.9</v>
      </c>
      <c r="I1261" s="144">
        <f t="shared" si="38"/>
        <v>47.493150131088299</v>
      </c>
      <c r="J1261" s="147">
        <f t="shared" si="39"/>
        <v>16883</v>
      </c>
      <c r="K1261" s="178"/>
    </row>
    <row r="1262" spans="1:11" x14ac:dyDescent="0.2">
      <c r="A1262" s="47" t="s">
        <v>93</v>
      </c>
      <c r="B1262" s="48">
        <v>920</v>
      </c>
      <c r="C1262" s="111">
        <v>2</v>
      </c>
      <c r="D1262" s="111">
        <v>3</v>
      </c>
      <c r="E1262" s="119"/>
      <c r="F1262" s="48"/>
      <c r="G1262" s="49">
        <v>32153.9</v>
      </c>
      <c r="H1262" s="49">
        <v>15270.9</v>
      </c>
      <c r="I1262" s="144">
        <f t="shared" si="38"/>
        <v>47.493150131088299</v>
      </c>
      <c r="J1262" s="147">
        <f t="shared" si="39"/>
        <v>16883</v>
      </c>
      <c r="K1262" s="178"/>
    </row>
    <row r="1263" spans="1:11" ht="25.5" x14ac:dyDescent="0.2">
      <c r="A1263" s="47" t="s">
        <v>236</v>
      </c>
      <c r="B1263" s="48">
        <v>920</v>
      </c>
      <c r="C1263" s="111">
        <v>2</v>
      </c>
      <c r="D1263" s="111">
        <v>3</v>
      </c>
      <c r="E1263" s="119">
        <v>9900000000</v>
      </c>
      <c r="F1263" s="48"/>
      <c r="G1263" s="49">
        <v>32153.9</v>
      </c>
      <c r="H1263" s="49">
        <v>15270.9</v>
      </c>
      <c r="I1263" s="144">
        <f t="shared" si="38"/>
        <v>47.493150131088299</v>
      </c>
      <c r="J1263" s="147">
        <f t="shared" si="39"/>
        <v>16883</v>
      </c>
      <c r="K1263" s="178"/>
    </row>
    <row r="1264" spans="1:11" ht="38.25" x14ac:dyDescent="0.2">
      <c r="A1264" s="47" t="s">
        <v>853</v>
      </c>
      <c r="B1264" s="48">
        <v>920</v>
      </c>
      <c r="C1264" s="111">
        <v>2</v>
      </c>
      <c r="D1264" s="111">
        <v>3</v>
      </c>
      <c r="E1264" s="119">
        <v>9900051180</v>
      </c>
      <c r="F1264" s="48"/>
      <c r="G1264" s="49">
        <v>32153.9</v>
      </c>
      <c r="H1264" s="49">
        <v>15270.9</v>
      </c>
      <c r="I1264" s="144">
        <f t="shared" si="38"/>
        <v>47.493150131088299</v>
      </c>
      <c r="J1264" s="147">
        <f t="shared" si="39"/>
        <v>16883</v>
      </c>
      <c r="K1264" s="178"/>
    </row>
    <row r="1265" spans="1:11" x14ac:dyDescent="0.2">
      <c r="A1265" s="47" t="s">
        <v>250</v>
      </c>
      <c r="B1265" s="48">
        <v>920</v>
      </c>
      <c r="C1265" s="111">
        <v>2</v>
      </c>
      <c r="D1265" s="111">
        <v>3</v>
      </c>
      <c r="E1265" s="119">
        <v>9900051180</v>
      </c>
      <c r="F1265" s="48">
        <v>500</v>
      </c>
      <c r="G1265" s="49">
        <v>32153.9</v>
      </c>
      <c r="H1265" s="49">
        <v>15270.9</v>
      </c>
      <c r="I1265" s="144">
        <f t="shared" si="38"/>
        <v>47.493150131088299</v>
      </c>
      <c r="J1265" s="147">
        <f t="shared" si="39"/>
        <v>16883</v>
      </c>
      <c r="K1265" s="178"/>
    </row>
    <row r="1266" spans="1:11" x14ac:dyDescent="0.2">
      <c r="A1266" s="47" t="s">
        <v>158</v>
      </c>
      <c r="B1266" s="48">
        <v>920</v>
      </c>
      <c r="C1266" s="111">
        <v>4</v>
      </c>
      <c r="D1266" s="111"/>
      <c r="E1266" s="119"/>
      <c r="F1266" s="48"/>
      <c r="G1266" s="49">
        <v>50121</v>
      </c>
      <c r="H1266" s="49">
        <v>10102.799999999999</v>
      </c>
      <c r="I1266" s="144">
        <f t="shared" si="38"/>
        <v>20.15682049440354</v>
      </c>
      <c r="J1266" s="147">
        <f t="shared" si="39"/>
        <v>40018.199999999997</v>
      </c>
      <c r="K1266" s="178"/>
    </row>
    <row r="1267" spans="1:11" x14ac:dyDescent="0.2">
      <c r="A1267" s="47" t="s">
        <v>147</v>
      </c>
      <c r="B1267" s="48">
        <v>920</v>
      </c>
      <c r="C1267" s="111">
        <v>4</v>
      </c>
      <c r="D1267" s="111">
        <v>10</v>
      </c>
      <c r="E1267" s="119"/>
      <c r="F1267" s="48"/>
      <c r="G1267" s="49">
        <v>50121</v>
      </c>
      <c r="H1267" s="49">
        <v>10102.799999999999</v>
      </c>
      <c r="I1267" s="144">
        <f t="shared" si="38"/>
        <v>20.15682049440354</v>
      </c>
      <c r="J1267" s="147">
        <f t="shared" si="39"/>
        <v>40018.199999999997</v>
      </c>
      <c r="K1267" s="178"/>
    </row>
    <row r="1268" spans="1:11" ht="25.5" x14ac:dyDescent="0.2">
      <c r="A1268" s="47" t="s">
        <v>949</v>
      </c>
      <c r="B1268" s="48">
        <v>920</v>
      </c>
      <c r="C1268" s="111">
        <v>4</v>
      </c>
      <c r="D1268" s="111">
        <v>10</v>
      </c>
      <c r="E1268" s="119">
        <v>1200000000</v>
      </c>
      <c r="F1268" s="48"/>
      <c r="G1268" s="49">
        <v>50121</v>
      </c>
      <c r="H1268" s="49">
        <v>10102.799999999999</v>
      </c>
      <c r="I1268" s="144">
        <f t="shared" si="38"/>
        <v>20.15682049440354</v>
      </c>
      <c r="J1268" s="147">
        <f t="shared" si="39"/>
        <v>40018.199999999997</v>
      </c>
      <c r="K1268" s="178"/>
    </row>
    <row r="1269" spans="1:11" ht="25.5" x14ac:dyDescent="0.2">
      <c r="A1269" s="47" t="s">
        <v>950</v>
      </c>
      <c r="B1269" s="48">
        <v>920</v>
      </c>
      <c r="C1269" s="111">
        <v>4</v>
      </c>
      <c r="D1269" s="111">
        <v>10</v>
      </c>
      <c r="E1269" s="119">
        <v>1240000000</v>
      </c>
      <c r="F1269" s="48"/>
      <c r="G1269" s="49">
        <v>50121</v>
      </c>
      <c r="H1269" s="49">
        <v>10102.799999999999</v>
      </c>
      <c r="I1269" s="144">
        <f t="shared" si="38"/>
        <v>20.15682049440354</v>
      </c>
      <c r="J1269" s="147">
        <f t="shared" si="39"/>
        <v>40018.199999999997</v>
      </c>
      <c r="K1269" s="178"/>
    </row>
    <row r="1270" spans="1:11" x14ac:dyDescent="0.2">
      <c r="A1270" s="47" t="s">
        <v>951</v>
      </c>
      <c r="B1270" s="48">
        <v>920</v>
      </c>
      <c r="C1270" s="111">
        <v>4</v>
      </c>
      <c r="D1270" s="111">
        <v>10</v>
      </c>
      <c r="E1270" s="119">
        <v>1240100000</v>
      </c>
      <c r="F1270" s="48"/>
      <c r="G1270" s="49">
        <v>50121</v>
      </c>
      <c r="H1270" s="49">
        <v>10102.799999999999</v>
      </c>
      <c r="I1270" s="144">
        <f t="shared" si="38"/>
        <v>20.15682049440354</v>
      </c>
      <c r="J1270" s="147">
        <f t="shared" si="39"/>
        <v>40018.199999999997</v>
      </c>
      <c r="K1270" s="178"/>
    </row>
    <row r="1271" spans="1:11" ht="25.5" x14ac:dyDescent="0.2">
      <c r="A1271" s="47" t="s">
        <v>467</v>
      </c>
      <c r="B1271" s="48">
        <v>920</v>
      </c>
      <c r="C1271" s="111">
        <v>4</v>
      </c>
      <c r="D1271" s="111">
        <v>10</v>
      </c>
      <c r="E1271" s="119">
        <v>1240100071</v>
      </c>
      <c r="F1271" s="48"/>
      <c r="G1271" s="49">
        <v>50121</v>
      </c>
      <c r="H1271" s="49">
        <v>10102.799999999999</v>
      </c>
      <c r="I1271" s="144">
        <f t="shared" si="38"/>
        <v>20.15682049440354</v>
      </c>
      <c r="J1271" s="147">
        <f t="shared" si="39"/>
        <v>40018.199999999997</v>
      </c>
      <c r="K1271" s="178"/>
    </row>
    <row r="1272" spans="1:11" ht="25.5" x14ac:dyDescent="0.2">
      <c r="A1272" s="47" t="s">
        <v>233</v>
      </c>
      <c r="B1272" s="48">
        <v>920</v>
      </c>
      <c r="C1272" s="111">
        <v>4</v>
      </c>
      <c r="D1272" s="111">
        <v>10</v>
      </c>
      <c r="E1272" s="119">
        <v>1240100071</v>
      </c>
      <c r="F1272" s="48">
        <v>200</v>
      </c>
      <c r="G1272" s="49">
        <v>50121</v>
      </c>
      <c r="H1272" s="49">
        <v>10102.799999999999</v>
      </c>
      <c r="I1272" s="144">
        <f t="shared" si="38"/>
        <v>20.15682049440354</v>
      </c>
      <c r="J1272" s="147">
        <f t="shared" si="39"/>
        <v>40018.199999999997</v>
      </c>
      <c r="K1272" s="178"/>
    </row>
    <row r="1273" spans="1:11" x14ac:dyDescent="0.2">
      <c r="A1273" s="47" t="s">
        <v>163</v>
      </c>
      <c r="B1273" s="48">
        <v>920</v>
      </c>
      <c r="C1273" s="111">
        <v>10</v>
      </c>
      <c r="D1273" s="111"/>
      <c r="E1273" s="119"/>
      <c r="F1273" s="48"/>
      <c r="G1273" s="49">
        <v>43218</v>
      </c>
      <c r="H1273" s="49">
        <v>19794.5</v>
      </c>
      <c r="I1273" s="144">
        <f t="shared" si="38"/>
        <v>45.801517886065987</v>
      </c>
      <c r="J1273" s="147">
        <f t="shared" si="39"/>
        <v>23423.5</v>
      </c>
      <c r="K1273" s="178"/>
    </row>
    <row r="1274" spans="1:11" x14ac:dyDescent="0.2">
      <c r="A1274" s="47" t="s">
        <v>79</v>
      </c>
      <c r="B1274" s="48">
        <v>920</v>
      </c>
      <c r="C1274" s="111">
        <v>10</v>
      </c>
      <c r="D1274" s="111">
        <v>6</v>
      </c>
      <c r="E1274" s="119"/>
      <c r="F1274" s="48"/>
      <c r="G1274" s="49">
        <v>43218</v>
      </c>
      <c r="H1274" s="49">
        <v>19794.5</v>
      </c>
      <c r="I1274" s="144">
        <f t="shared" si="38"/>
        <v>45.801517886065987</v>
      </c>
      <c r="J1274" s="147">
        <f t="shared" si="39"/>
        <v>23423.5</v>
      </c>
      <c r="K1274" s="178"/>
    </row>
    <row r="1275" spans="1:11" ht="25.5" x14ac:dyDescent="0.2">
      <c r="A1275" s="47" t="s">
        <v>970</v>
      </c>
      <c r="B1275" s="48">
        <v>920</v>
      </c>
      <c r="C1275" s="111">
        <v>10</v>
      </c>
      <c r="D1275" s="111">
        <v>6</v>
      </c>
      <c r="E1275" s="119">
        <v>100000000</v>
      </c>
      <c r="F1275" s="48"/>
      <c r="G1275" s="49">
        <v>43218</v>
      </c>
      <c r="H1275" s="49">
        <v>19794.5</v>
      </c>
      <c r="I1275" s="144">
        <f t="shared" si="38"/>
        <v>45.801517886065987</v>
      </c>
      <c r="J1275" s="147">
        <f t="shared" si="39"/>
        <v>23423.5</v>
      </c>
      <c r="K1275" s="178"/>
    </row>
    <row r="1276" spans="1:11" ht="25.5" x14ac:dyDescent="0.2">
      <c r="A1276" s="47" t="s">
        <v>480</v>
      </c>
      <c r="B1276" s="48">
        <v>920</v>
      </c>
      <c r="C1276" s="111">
        <v>10</v>
      </c>
      <c r="D1276" s="111">
        <v>6</v>
      </c>
      <c r="E1276" s="119">
        <v>150000000</v>
      </c>
      <c r="F1276" s="48"/>
      <c r="G1276" s="49">
        <v>43218</v>
      </c>
      <c r="H1276" s="49">
        <v>19794.5</v>
      </c>
      <c r="I1276" s="144">
        <f t="shared" si="38"/>
        <v>45.801517886065987</v>
      </c>
      <c r="J1276" s="147">
        <f t="shared" si="39"/>
        <v>23423.5</v>
      </c>
      <c r="K1276" s="178"/>
    </row>
    <row r="1277" spans="1:11" ht="25.5" x14ac:dyDescent="0.2">
      <c r="A1277" s="47" t="s">
        <v>1147</v>
      </c>
      <c r="B1277" s="48">
        <v>920</v>
      </c>
      <c r="C1277" s="111">
        <v>10</v>
      </c>
      <c r="D1277" s="111">
        <v>6</v>
      </c>
      <c r="E1277" s="119">
        <v>150100000</v>
      </c>
      <c r="F1277" s="48"/>
      <c r="G1277" s="49">
        <v>43218</v>
      </c>
      <c r="H1277" s="49">
        <v>19794.5</v>
      </c>
      <c r="I1277" s="144">
        <f t="shared" si="38"/>
        <v>45.801517886065987</v>
      </c>
      <c r="J1277" s="147">
        <f t="shared" si="39"/>
        <v>23423.5</v>
      </c>
      <c r="K1277" s="178"/>
    </row>
    <row r="1278" spans="1:11" ht="102" x14ac:dyDescent="0.2">
      <c r="A1278" s="47" t="s">
        <v>700</v>
      </c>
      <c r="B1278" s="48">
        <v>920</v>
      </c>
      <c r="C1278" s="111">
        <v>10</v>
      </c>
      <c r="D1278" s="111">
        <v>6</v>
      </c>
      <c r="E1278" s="119">
        <v>150176040</v>
      </c>
      <c r="F1278" s="48"/>
      <c r="G1278" s="49">
        <v>43218</v>
      </c>
      <c r="H1278" s="49">
        <v>19794.5</v>
      </c>
      <c r="I1278" s="144">
        <f t="shared" si="38"/>
        <v>45.801517886065987</v>
      </c>
      <c r="J1278" s="147">
        <f t="shared" si="39"/>
        <v>23423.5</v>
      </c>
      <c r="K1278" s="178"/>
    </row>
    <row r="1279" spans="1:11" x14ac:dyDescent="0.2">
      <c r="A1279" s="47" t="s">
        <v>250</v>
      </c>
      <c r="B1279" s="48">
        <v>920</v>
      </c>
      <c r="C1279" s="111">
        <v>10</v>
      </c>
      <c r="D1279" s="111">
        <v>6</v>
      </c>
      <c r="E1279" s="119">
        <v>150176040</v>
      </c>
      <c r="F1279" s="48">
        <v>500</v>
      </c>
      <c r="G1279" s="49">
        <v>43218</v>
      </c>
      <c r="H1279" s="49">
        <v>19794.5</v>
      </c>
      <c r="I1279" s="144">
        <f t="shared" si="38"/>
        <v>45.801517886065987</v>
      </c>
      <c r="J1279" s="147">
        <f t="shared" si="39"/>
        <v>23423.5</v>
      </c>
      <c r="K1279" s="178"/>
    </row>
    <row r="1280" spans="1:11" x14ac:dyDescent="0.2">
      <c r="A1280" s="47" t="s">
        <v>442</v>
      </c>
      <c r="B1280" s="48">
        <v>920</v>
      </c>
      <c r="C1280" s="111">
        <v>13</v>
      </c>
      <c r="D1280" s="111"/>
      <c r="E1280" s="119"/>
      <c r="F1280" s="48"/>
      <c r="G1280" s="49">
        <v>40140</v>
      </c>
      <c r="H1280" s="49">
        <v>40137</v>
      </c>
      <c r="I1280" s="144">
        <f t="shared" si="38"/>
        <v>99.992526158445443</v>
      </c>
      <c r="J1280" s="147">
        <f t="shared" si="39"/>
        <v>3</v>
      </c>
      <c r="K1280" s="178"/>
    </row>
    <row r="1281" spans="1:12" x14ac:dyDescent="0.2">
      <c r="A1281" s="47" t="s">
        <v>443</v>
      </c>
      <c r="B1281" s="48">
        <v>920</v>
      </c>
      <c r="C1281" s="111">
        <v>13</v>
      </c>
      <c r="D1281" s="111">
        <v>1</v>
      </c>
      <c r="E1281" s="119"/>
      <c r="F1281" s="48"/>
      <c r="G1281" s="49">
        <v>40140</v>
      </c>
      <c r="H1281" s="49">
        <v>40137</v>
      </c>
      <c r="I1281" s="144">
        <f t="shared" si="38"/>
        <v>99.992526158445443</v>
      </c>
      <c r="J1281" s="147">
        <f t="shared" si="39"/>
        <v>3</v>
      </c>
      <c r="K1281" s="178"/>
    </row>
    <row r="1282" spans="1:12" ht="25.5" x14ac:dyDescent="0.2">
      <c r="A1282" s="47" t="s">
        <v>1145</v>
      </c>
      <c r="B1282" s="48">
        <v>920</v>
      </c>
      <c r="C1282" s="111">
        <v>13</v>
      </c>
      <c r="D1282" s="111">
        <v>1</v>
      </c>
      <c r="E1282" s="119">
        <v>1300000000</v>
      </c>
      <c r="F1282" s="48"/>
      <c r="G1282" s="49">
        <v>40140</v>
      </c>
      <c r="H1282" s="49">
        <v>40137</v>
      </c>
      <c r="I1282" s="144">
        <f t="shared" si="38"/>
        <v>99.992526158445443</v>
      </c>
      <c r="J1282" s="147">
        <f t="shared" si="39"/>
        <v>3</v>
      </c>
      <c r="K1282" s="178"/>
    </row>
    <row r="1283" spans="1:12" ht="25.5" x14ac:dyDescent="0.2">
      <c r="A1283" s="47" t="s">
        <v>1148</v>
      </c>
      <c r="B1283" s="48">
        <v>920</v>
      </c>
      <c r="C1283" s="111">
        <v>13</v>
      </c>
      <c r="D1283" s="111">
        <v>1</v>
      </c>
      <c r="E1283" s="119">
        <v>1350000000</v>
      </c>
      <c r="F1283" s="48"/>
      <c r="G1283" s="49">
        <v>40140</v>
      </c>
      <c r="H1283" s="49">
        <v>40137</v>
      </c>
      <c r="I1283" s="144">
        <f t="shared" si="38"/>
        <v>99.992526158445443</v>
      </c>
      <c r="J1283" s="147">
        <f t="shared" si="39"/>
        <v>3</v>
      </c>
      <c r="K1283" s="178"/>
    </row>
    <row r="1284" spans="1:12" ht="25.5" x14ac:dyDescent="0.2">
      <c r="A1284" s="47" t="s">
        <v>1149</v>
      </c>
      <c r="B1284" s="48">
        <v>920</v>
      </c>
      <c r="C1284" s="111">
        <v>13</v>
      </c>
      <c r="D1284" s="111">
        <v>1</v>
      </c>
      <c r="E1284" s="119">
        <v>1350200000</v>
      </c>
      <c r="F1284" s="48"/>
      <c r="G1284" s="49">
        <v>40140</v>
      </c>
      <c r="H1284" s="49">
        <v>40137</v>
      </c>
      <c r="I1284" s="144">
        <f t="shared" si="38"/>
        <v>99.992526158445443</v>
      </c>
      <c r="J1284" s="147">
        <f t="shared" si="39"/>
        <v>3</v>
      </c>
      <c r="K1284" s="178"/>
    </row>
    <row r="1285" spans="1:12" x14ac:dyDescent="0.2">
      <c r="A1285" s="47" t="s">
        <v>508</v>
      </c>
      <c r="B1285" s="48">
        <v>920</v>
      </c>
      <c r="C1285" s="111">
        <v>13</v>
      </c>
      <c r="D1285" s="111">
        <v>1</v>
      </c>
      <c r="E1285" s="119">
        <v>1350213000</v>
      </c>
      <c r="F1285" s="48"/>
      <c r="G1285" s="49">
        <v>40140</v>
      </c>
      <c r="H1285" s="49">
        <v>40137</v>
      </c>
      <c r="I1285" s="144">
        <f t="shared" si="38"/>
        <v>99.992526158445443</v>
      </c>
      <c r="J1285" s="147">
        <f t="shared" si="39"/>
        <v>3</v>
      </c>
      <c r="K1285" s="178"/>
    </row>
    <row r="1286" spans="1:12" x14ac:dyDescent="0.2">
      <c r="A1286" s="47" t="s">
        <v>328</v>
      </c>
      <c r="B1286" s="48">
        <v>920</v>
      </c>
      <c r="C1286" s="111">
        <v>13</v>
      </c>
      <c r="D1286" s="111">
        <v>1</v>
      </c>
      <c r="E1286" s="119">
        <v>1350213000</v>
      </c>
      <c r="F1286" s="48">
        <v>700</v>
      </c>
      <c r="G1286" s="49">
        <v>40140</v>
      </c>
      <c r="H1286" s="49">
        <v>40137</v>
      </c>
      <c r="I1286" s="144">
        <f t="shared" si="38"/>
        <v>99.992526158445443</v>
      </c>
      <c r="J1286" s="147">
        <f t="shared" si="39"/>
        <v>3</v>
      </c>
      <c r="K1286" s="178"/>
    </row>
    <row r="1287" spans="1:12" ht="25.5" x14ac:dyDescent="0.2">
      <c r="A1287" s="47" t="s">
        <v>185</v>
      </c>
      <c r="B1287" s="48">
        <v>920</v>
      </c>
      <c r="C1287" s="111">
        <v>14</v>
      </c>
      <c r="D1287" s="111"/>
      <c r="E1287" s="119"/>
      <c r="F1287" s="48"/>
      <c r="G1287" s="49">
        <v>2982666.9</v>
      </c>
      <c r="H1287" s="49">
        <v>1831423.4</v>
      </c>
      <c r="I1287" s="144">
        <f t="shared" si="38"/>
        <v>61.402210216635325</v>
      </c>
      <c r="J1287" s="147">
        <f t="shared" si="39"/>
        <v>1151243.5</v>
      </c>
      <c r="K1287" s="178"/>
    </row>
    <row r="1288" spans="1:12" ht="25.5" x14ac:dyDescent="0.2">
      <c r="A1288" s="47" t="s">
        <v>143</v>
      </c>
      <c r="B1288" s="48">
        <v>920</v>
      </c>
      <c r="C1288" s="111">
        <v>14</v>
      </c>
      <c r="D1288" s="111">
        <v>1</v>
      </c>
      <c r="E1288" s="119"/>
      <c r="F1288" s="48"/>
      <c r="G1288" s="49">
        <v>2154261.6</v>
      </c>
      <c r="H1288" s="49">
        <v>1447039.3</v>
      </c>
      <c r="I1288" s="144">
        <f t="shared" si="38"/>
        <v>67.171011171530878</v>
      </c>
      <c r="J1288" s="147">
        <f t="shared" si="39"/>
        <v>707222.3</v>
      </c>
      <c r="K1288" s="178"/>
    </row>
    <row r="1289" spans="1:12" ht="25.5" x14ac:dyDescent="0.2">
      <c r="A1289" s="47" t="s">
        <v>1145</v>
      </c>
      <c r="B1289" s="48">
        <v>920</v>
      </c>
      <c r="C1289" s="111">
        <v>14</v>
      </c>
      <c r="D1289" s="111">
        <v>1</v>
      </c>
      <c r="E1289" s="119">
        <v>1300000000</v>
      </c>
      <c r="F1289" s="48"/>
      <c r="G1289" s="49">
        <v>2154261.6</v>
      </c>
      <c r="H1289" s="49">
        <v>1447039.3</v>
      </c>
      <c r="I1289" s="144">
        <f t="shared" si="38"/>
        <v>67.171011171530878</v>
      </c>
      <c r="J1289" s="147">
        <f t="shared" si="39"/>
        <v>707222.3</v>
      </c>
      <c r="K1289" s="178"/>
    </row>
    <row r="1290" spans="1:12" ht="25.5" x14ac:dyDescent="0.2">
      <c r="A1290" s="47" t="s">
        <v>1148</v>
      </c>
      <c r="B1290" s="48">
        <v>920</v>
      </c>
      <c r="C1290" s="111">
        <v>14</v>
      </c>
      <c r="D1290" s="111">
        <v>1</v>
      </c>
      <c r="E1290" s="119">
        <v>1350000000</v>
      </c>
      <c r="F1290" s="48"/>
      <c r="G1290" s="49">
        <v>2154261.6</v>
      </c>
      <c r="H1290" s="49">
        <v>1447039.3</v>
      </c>
      <c r="I1290" s="144">
        <f t="shared" ref="I1290:I1353" si="40">H1290/G1290*100</f>
        <v>67.171011171530878</v>
      </c>
      <c r="J1290" s="147">
        <f t="shared" ref="J1290:J1353" si="41">G1290-H1290</f>
        <v>707222.3</v>
      </c>
      <c r="K1290" s="178"/>
    </row>
    <row r="1291" spans="1:12" ht="25.5" x14ac:dyDescent="0.2">
      <c r="A1291" s="47" t="s">
        <v>1148</v>
      </c>
      <c r="B1291" s="48">
        <v>920</v>
      </c>
      <c r="C1291" s="111">
        <v>14</v>
      </c>
      <c r="D1291" s="111">
        <v>1</v>
      </c>
      <c r="E1291" s="119">
        <v>1350100000</v>
      </c>
      <c r="F1291" s="48"/>
      <c r="G1291" s="49">
        <v>2154261.6</v>
      </c>
      <c r="H1291" s="49">
        <v>1447039.3</v>
      </c>
      <c r="I1291" s="144">
        <f t="shared" si="40"/>
        <v>67.171011171530878</v>
      </c>
      <c r="J1291" s="147">
        <f t="shared" si="41"/>
        <v>707222.3</v>
      </c>
      <c r="K1291" s="178"/>
    </row>
    <row r="1292" spans="1:12" x14ac:dyDescent="0.2">
      <c r="A1292" s="47" t="s">
        <v>329</v>
      </c>
      <c r="B1292" s="48">
        <v>920</v>
      </c>
      <c r="C1292" s="111">
        <v>14</v>
      </c>
      <c r="D1292" s="111">
        <v>1</v>
      </c>
      <c r="E1292" s="119">
        <v>1350170010</v>
      </c>
      <c r="F1292" s="48"/>
      <c r="G1292" s="49">
        <v>2154261.6</v>
      </c>
      <c r="H1292" s="49">
        <v>1447039.3</v>
      </c>
      <c r="I1292" s="144">
        <f t="shared" si="40"/>
        <v>67.171011171530878</v>
      </c>
      <c r="J1292" s="147">
        <f t="shared" si="41"/>
        <v>707222.3</v>
      </c>
      <c r="K1292" s="178"/>
    </row>
    <row r="1293" spans="1:12" x14ac:dyDescent="0.2">
      <c r="A1293" s="47" t="s">
        <v>250</v>
      </c>
      <c r="B1293" s="48">
        <v>920</v>
      </c>
      <c r="C1293" s="111">
        <v>14</v>
      </c>
      <c r="D1293" s="111">
        <v>1</v>
      </c>
      <c r="E1293" s="119">
        <v>1350170010</v>
      </c>
      <c r="F1293" s="48">
        <v>500</v>
      </c>
      <c r="G1293" s="49">
        <v>2154261.6</v>
      </c>
      <c r="H1293" s="49">
        <v>1447039.3</v>
      </c>
      <c r="I1293" s="144">
        <f t="shared" si="40"/>
        <v>67.171011171530878</v>
      </c>
      <c r="J1293" s="147">
        <f t="shared" si="41"/>
        <v>707222.3</v>
      </c>
      <c r="K1293" s="178"/>
    </row>
    <row r="1294" spans="1:12" x14ac:dyDescent="0.2">
      <c r="A1294" s="47" t="s">
        <v>144</v>
      </c>
      <c r="B1294" s="48">
        <v>920</v>
      </c>
      <c r="C1294" s="111">
        <v>14</v>
      </c>
      <c r="D1294" s="111">
        <v>2</v>
      </c>
      <c r="E1294" s="119"/>
      <c r="F1294" s="48"/>
      <c r="G1294" s="49">
        <v>125412</v>
      </c>
      <c r="H1294" s="49">
        <v>60016.800000000003</v>
      </c>
      <c r="I1294" s="144">
        <f t="shared" si="40"/>
        <v>47.855707587790647</v>
      </c>
      <c r="J1294" s="147">
        <f t="shared" si="41"/>
        <v>65395.199999999997</v>
      </c>
      <c r="K1294" s="178"/>
    </row>
    <row r="1295" spans="1:12" ht="25.5" x14ac:dyDescent="0.2">
      <c r="A1295" s="47" t="s">
        <v>1145</v>
      </c>
      <c r="B1295" s="48">
        <v>920</v>
      </c>
      <c r="C1295" s="111">
        <v>14</v>
      </c>
      <c r="D1295" s="111">
        <v>2</v>
      </c>
      <c r="E1295" s="119">
        <v>1300000000</v>
      </c>
      <c r="F1295" s="48"/>
      <c r="G1295" s="49">
        <v>125412</v>
      </c>
      <c r="H1295" s="49">
        <v>60016.800000000003</v>
      </c>
      <c r="I1295" s="144">
        <f t="shared" si="40"/>
        <v>47.855707587790647</v>
      </c>
      <c r="J1295" s="147">
        <f t="shared" si="41"/>
        <v>65395.199999999997</v>
      </c>
      <c r="K1295" s="178"/>
      <c r="L1295" s="23"/>
    </row>
    <row r="1296" spans="1:12" ht="25.5" x14ac:dyDescent="0.2">
      <c r="A1296" s="47" t="s">
        <v>1148</v>
      </c>
      <c r="B1296" s="48">
        <v>920</v>
      </c>
      <c r="C1296" s="111">
        <v>14</v>
      </c>
      <c r="D1296" s="111">
        <v>2</v>
      </c>
      <c r="E1296" s="119">
        <v>1350000000</v>
      </c>
      <c r="F1296" s="48"/>
      <c r="G1296" s="49">
        <v>125412</v>
      </c>
      <c r="H1296" s="49">
        <v>60016.800000000003</v>
      </c>
      <c r="I1296" s="144">
        <f t="shared" si="40"/>
        <v>47.855707587790647</v>
      </c>
      <c r="J1296" s="147">
        <f t="shared" si="41"/>
        <v>65395.199999999997</v>
      </c>
      <c r="K1296" s="178"/>
    </row>
    <row r="1297" spans="1:11" ht="25.5" x14ac:dyDescent="0.2">
      <c r="A1297" s="47" t="s">
        <v>1148</v>
      </c>
      <c r="B1297" s="48">
        <v>920</v>
      </c>
      <c r="C1297" s="111">
        <v>14</v>
      </c>
      <c r="D1297" s="111">
        <v>2</v>
      </c>
      <c r="E1297" s="119">
        <v>1350100000</v>
      </c>
      <c r="F1297" s="48"/>
      <c r="G1297" s="49">
        <v>125412</v>
      </c>
      <c r="H1297" s="49">
        <v>60016.800000000003</v>
      </c>
      <c r="I1297" s="144">
        <f t="shared" si="40"/>
        <v>47.855707587790647</v>
      </c>
      <c r="J1297" s="147">
        <f t="shared" si="41"/>
        <v>65395.199999999997</v>
      </c>
      <c r="K1297" s="178"/>
    </row>
    <row r="1298" spans="1:11" x14ac:dyDescent="0.2">
      <c r="A1298" s="47" t="s">
        <v>330</v>
      </c>
      <c r="B1298" s="48">
        <v>920</v>
      </c>
      <c r="C1298" s="111">
        <v>14</v>
      </c>
      <c r="D1298" s="111">
        <v>2</v>
      </c>
      <c r="E1298" s="119">
        <v>1350170020</v>
      </c>
      <c r="F1298" s="48"/>
      <c r="G1298" s="49">
        <v>125412</v>
      </c>
      <c r="H1298" s="49">
        <v>60016.800000000003</v>
      </c>
      <c r="I1298" s="144">
        <f t="shared" si="40"/>
        <v>47.855707587790647</v>
      </c>
      <c r="J1298" s="147">
        <f t="shared" si="41"/>
        <v>65395.199999999997</v>
      </c>
      <c r="K1298" s="178"/>
    </row>
    <row r="1299" spans="1:11" x14ac:dyDescent="0.2">
      <c r="A1299" s="47" t="s">
        <v>250</v>
      </c>
      <c r="B1299" s="48">
        <v>920</v>
      </c>
      <c r="C1299" s="111">
        <v>14</v>
      </c>
      <c r="D1299" s="111">
        <v>2</v>
      </c>
      <c r="E1299" s="119">
        <v>1350170020</v>
      </c>
      <c r="F1299" s="48">
        <v>500</v>
      </c>
      <c r="G1299" s="49">
        <v>125412</v>
      </c>
      <c r="H1299" s="49">
        <v>60016.800000000003</v>
      </c>
      <c r="I1299" s="144">
        <f t="shared" si="40"/>
        <v>47.855707587790647</v>
      </c>
      <c r="J1299" s="147">
        <f t="shared" si="41"/>
        <v>65395.199999999997</v>
      </c>
      <c r="K1299" s="178"/>
    </row>
    <row r="1300" spans="1:11" x14ac:dyDescent="0.2">
      <c r="A1300" s="47" t="s">
        <v>131</v>
      </c>
      <c r="B1300" s="48">
        <v>920</v>
      </c>
      <c r="C1300" s="111">
        <v>14</v>
      </c>
      <c r="D1300" s="111">
        <v>3</v>
      </c>
      <c r="E1300" s="119"/>
      <c r="F1300" s="48"/>
      <c r="G1300" s="49">
        <v>702993.3</v>
      </c>
      <c r="H1300" s="49">
        <v>324367.3</v>
      </c>
      <c r="I1300" s="144">
        <f t="shared" si="40"/>
        <v>46.140880716786342</v>
      </c>
      <c r="J1300" s="147">
        <f t="shared" si="41"/>
        <v>378626.00000000006</v>
      </c>
      <c r="K1300" s="178"/>
    </row>
    <row r="1301" spans="1:11" ht="25.5" x14ac:dyDescent="0.2">
      <c r="A1301" s="47" t="s">
        <v>1145</v>
      </c>
      <c r="B1301" s="48">
        <v>920</v>
      </c>
      <c r="C1301" s="111">
        <v>14</v>
      </c>
      <c r="D1301" s="111">
        <v>3</v>
      </c>
      <c r="E1301" s="119">
        <v>1300000000</v>
      </c>
      <c r="F1301" s="48"/>
      <c r="G1301" s="49">
        <v>202833</v>
      </c>
      <c r="H1301" s="49">
        <v>101424</v>
      </c>
      <c r="I1301" s="144">
        <f t="shared" si="40"/>
        <v>50.003697623167831</v>
      </c>
      <c r="J1301" s="147">
        <f t="shared" si="41"/>
        <v>101409</v>
      </c>
      <c r="K1301" s="178"/>
    </row>
    <row r="1302" spans="1:11" ht="25.5" x14ac:dyDescent="0.2">
      <c r="A1302" s="47" t="s">
        <v>1148</v>
      </c>
      <c r="B1302" s="48">
        <v>920</v>
      </c>
      <c r="C1302" s="111">
        <v>14</v>
      </c>
      <c r="D1302" s="111">
        <v>3</v>
      </c>
      <c r="E1302" s="119">
        <v>1350000000</v>
      </c>
      <c r="F1302" s="48"/>
      <c r="G1302" s="49">
        <v>202833</v>
      </c>
      <c r="H1302" s="49">
        <v>101424</v>
      </c>
      <c r="I1302" s="144">
        <f t="shared" si="40"/>
        <v>50.003697623167831</v>
      </c>
      <c r="J1302" s="147">
        <f t="shared" si="41"/>
        <v>101409</v>
      </c>
      <c r="K1302" s="178"/>
    </row>
    <row r="1303" spans="1:11" ht="25.5" x14ac:dyDescent="0.2">
      <c r="A1303" s="47" t="s">
        <v>1148</v>
      </c>
      <c r="B1303" s="48">
        <v>920</v>
      </c>
      <c r="C1303" s="111">
        <v>14</v>
      </c>
      <c r="D1303" s="111">
        <v>3</v>
      </c>
      <c r="E1303" s="119">
        <v>1350100000</v>
      </c>
      <c r="F1303" s="48"/>
      <c r="G1303" s="49">
        <v>202833</v>
      </c>
      <c r="H1303" s="49">
        <v>101424</v>
      </c>
      <c r="I1303" s="144">
        <f t="shared" si="40"/>
        <v>50.003697623167831</v>
      </c>
      <c r="J1303" s="147">
        <f t="shared" si="41"/>
        <v>101409</v>
      </c>
      <c r="K1303" s="178"/>
    </row>
    <row r="1304" spans="1:11" ht="89.25" x14ac:dyDescent="0.2">
      <c r="A1304" s="47" t="s">
        <v>701</v>
      </c>
      <c r="B1304" s="48">
        <v>920</v>
      </c>
      <c r="C1304" s="111">
        <v>14</v>
      </c>
      <c r="D1304" s="111">
        <v>3</v>
      </c>
      <c r="E1304" s="119">
        <v>1350176010</v>
      </c>
      <c r="F1304" s="48"/>
      <c r="G1304" s="49">
        <v>202833</v>
      </c>
      <c r="H1304" s="49">
        <v>101424</v>
      </c>
      <c r="I1304" s="144">
        <f t="shared" si="40"/>
        <v>50.003697623167831</v>
      </c>
      <c r="J1304" s="147">
        <f t="shared" si="41"/>
        <v>101409</v>
      </c>
      <c r="K1304" s="178"/>
    </row>
    <row r="1305" spans="1:11" x14ac:dyDescent="0.2">
      <c r="A1305" s="47" t="s">
        <v>250</v>
      </c>
      <c r="B1305" s="48">
        <v>920</v>
      </c>
      <c r="C1305" s="111">
        <v>14</v>
      </c>
      <c r="D1305" s="111">
        <v>3</v>
      </c>
      <c r="E1305" s="119">
        <v>1350176010</v>
      </c>
      <c r="F1305" s="48">
        <v>500</v>
      </c>
      <c r="G1305" s="49">
        <v>202833</v>
      </c>
      <c r="H1305" s="49">
        <v>101424</v>
      </c>
      <c r="I1305" s="144">
        <f t="shared" si="40"/>
        <v>50.003697623167831</v>
      </c>
      <c r="J1305" s="147">
        <f t="shared" si="41"/>
        <v>101409</v>
      </c>
      <c r="K1305" s="178"/>
    </row>
    <row r="1306" spans="1:11" ht="25.5" x14ac:dyDescent="0.2">
      <c r="A1306" s="47" t="s">
        <v>325</v>
      </c>
      <c r="B1306" s="48">
        <v>920</v>
      </c>
      <c r="C1306" s="111">
        <v>14</v>
      </c>
      <c r="D1306" s="111">
        <v>3</v>
      </c>
      <c r="E1306" s="119">
        <v>9700000000</v>
      </c>
      <c r="F1306" s="48"/>
      <c r="G1306" s="49">
        <v>500160.3</v>
      </c>
      <c r="H1306" s="49">
        <v>222943.3</v>
      </c>
      <c r="I1306" s="144">
        <f t="shared" si="40"/>
        <v>44.574369457152038</v>
      </c>
      <c r="J1306" s="147">
        <f t="shared" si="41"/>
        <v>277217</v>
      </c>
      <c r="K1306" s="178"/>
    </row>
    <row r="1307" spans="1:11" ht="25.5" x14ac:dyDescent="0.2">
      <c r="A1307" s="47" t="s">
        <v>326</v>
      </c>
      <c r="B1307" s="48">
        <v>920</v>
      </c>
      <c r="C1307" s="111">
        <v>14</v>
      </c>
      <c r="D1307" s="111">
        <v>3</v>
      </c>
      <c r="E1307" s="119">
        <v>9700004000</v>
      </c>
      <c r="F1307" s="48"/>
      <c r="G1307" s="49">
        <v>4951.3</v>
      </c>
      <c r="H1307" s="49">
        <v>4951.3</v>
      </c>
      <c r="I1307" s="144">
        <f t="shared" si="40"/>
        <v>100</v>
      </c>
      <c r="J1307" s="147">
        <f t="shared" si="41"/>
        <v>0</v>
      </c>
      <c r="K1307" s="178"/>
    </row>
    <row r="1308" spans="1:11" x14ac:dyDescent="0.2">
      <c r="A1308" s="47" t="s">
        <v>250</v>
      </c>
      <c r="B1308" s="48">
        <v>920</v>
      </c>
      <c r="C1308" s="111">
        <v>14</v>
      </c>
      <c r="D1308" s="111">
        <v>3</v>
      </c>
      <c r="E1308" s="119">
        <v>9700004000</v>
      </c>
      <c r="F1308" s="48">
        <v>500</v>
      </c>
      <c r="G1308" s="49">
        <v>4951.3</v>
      </c>
      <c r="H1308" s="49">
        <v>4951.3</v>
      </c>
      <c r="I1308" s="144">
        <f t="shared" si="40"/>
        <v>100</v>
      </c>
      <c r="J1308" s="147">
        <f t="shared" si="41"/>
        <v>0</v>
      </c>
      <c r="K1308" s="178"/>
    </row>
    <row r="1309" spans="1:11" ht="63.75" x14ac:dyDescent="0.2">
      <c r="A1309" s="47" t="s">
        <v>702</v>
      </c>
      <c r="B1309" s="48">
        <v>920</v>
      </c>
      <c r="C1309" s="111">
        <v>14</v>
      </c>
      <c r="D1309" s="111">
        <v>3</v>
      </c>
      <c r="E1309" s="119">
        <v>9700075020</v>
      </c>
      <c r="F1309" s="48"/>
      <c r="G1309" s="49">
        <v>495209</v>
      </c>
      <c r="H1309" s="49">
        <v>217992</v>
      </c>
      <c r="I1309" s="144">
        <f t="shared" si="40"/>
        <v>44.020201571457704</v>
      </c>
      <c r="J1309" s="147">
        <f t="shared" si="41"/>
        <v>277217</v>
      </c>
      <c r="K1309" s="178"/>
    </row>
    <row r="1310" spans="1:11" x14ac:dyDescent="0.2">
      <c r="A1310" s="47" t="s">
        <v>250</v>
      </c>
      <c r="B1310" s="48">
        <v>920</v>
      </c>
      <c r="C1310" s="111">
        <v>14</v>
      </c>
      <c r="D1310" s="111">
        <v>3</v>
      </c>
      <c r="E1310" s="119">
        <v>9700075020</v>
      </c>
      <c r="F1310" s="48">
        <v>500</v>
      </c>
      <c r="G1310" s="49">
        <v>495209</v>
      </c>
      <c r="H1310" s="49">
        <v>217992</v>
      </c>
      <c r="I1310" s="144">
        <f t="shared" si="40"/>
        <v>44.020201571457704</v>
      </c>
      <c r="J1310" s="147">
        <f t="shared" si="41"/>
        <v>277217</v>
      </c>
      <c r="K1310" s="178"/>
    </row>
    <row r="1311" spans="1:11" s="22" customFormat="1" x14ac:dyDescent="0.2">
      <c r="A1311" s="77" t="s">
        <v>331</v>
      </c>
      <c r="B1311" s="78">
        <v>921</v>
      </c>
      <c r="C1311" s="110"/>
      <c r="D1311" s="110"/>
      <c r="E1311" s="118"/>
      <c r="F1311" s="78"/>
      <c r="G1311" s="76">
        <v>28992</v>
      </c>
      <c r="H1311" s="76">
        <v>12538.3</v>
      </c>
      <c r="I1311" s="138">
        <f t="shared" si="40"/>
        <v>43.247447571743926</v>
      </c>
      <c r="J1311" s="147">
        <f t="shared" si="41"/>
        <v>16453.7</v>
      </c>
      <c r="K1311" s="179"/>
    </row>
    <row r="1312" spans="1:11" x14ac:dyDescent="0.2">
      <c r="A1312" s="47" t="s">
        <v>155</v>
      </c>
      <c r="B1312" s="48">
        <v>921</v>
      </c>
      <c r="C1312" s="111">
        <v>1</v>
      </c>
      <c r="D1312" s="111"/>
      <c r="E1312" s="119"/>
      <c r="F1312" s="48"/>
      <c r="G1312" s="49">
        <v>27626</v>
      </c>
      <c r="H1312" s="49">
        <v>12231.9</v>
      </c>
      <c r="I1312" s="144">
        <f t="shared" si="40"/>
        <v>44.276768261782379</v>
      </c>
      <c r="J1312" s="147">
        <f t="shared" si="41"/>
        <v>15394.1</v>
      </c>
      <c r="K1312" s="178"/>
    </row>
    <row r="1313" spans="1:11" ht="25.5" x14ac:dyDescent="0.2">
      <c r="A1313" s="47" t="s">
        <v>59</v>
      </c>
      <c r="B1313" s="48">
        <v>921</v>
      </c>
      <c r="C1313" s="111">
        <v>1</v>
      </c>
      <c r="D1313" s="111">
        <v>6</v>
      </c>
      <c r="E1313" s="119"/>
      <c r="F1313" s="48"/>
      <c r="G1313" s="49">
        <v>27626</v>
      </c>
      <c r="H1313" s="49">
        <v>12231.9</v>
      </c>
      <c r="I1313" s="144">
        <f t="shared" si="40"/>
        <v>44.276768261782379</v>
      </c>
      <c r="J1313" s="147">
        <f t="shared" si="41"/>
        <v>15394.1</v>
      </c>
      <c r="K1313" s="178"/>
    </row>
    <row r="1314" spans="1:11" x14ac:dyDescent="0.2">
      <c r="A1314" s="47" t="s">
        <v>230</v>
      </c>
      <c r="B1314" s="48">
        <v>921</v>
      </c>
      <c r="C1314" s="111">
        <v>1</v>
      </c>
      <c r="D1314" s="111">
        <v>6</v>
      </c>
      <c r="E1314" s="119">
        <v>8900000000</v>
      </c>
      <c r="F1314" s="48"/>
      <c r="G1314" s="49">
        <v>27626</v>
      </c>
      <c r="H1314" s="49">
        <v>12231.9</v>
      </c>
      <c r="I1314" s="144">
        <f t="shared" si="40"/>
        <v>44.276768261782379</v>
      </c>
      <c r="J1314" s="147">
        <f t="shared" si="41"/>
        <v>15394.1</v>
      </c>
      <c r="K1314" s="178"/>
    </row>
    <row r="1315" spans="1:11" x14ac:dyDescent="0.2">
      <c r="A1315" s="47" t="s">
        <v>230</v>
      </c>
      <c r="B1315" s="48">
        <v>921</v>
      </c>
      <c r="C1315" s="111">
        <v>1</v>
      </c>
      <c r="D1315" s="111">
        <v>6</v>
      </c>
      <c r="E1315" s="119">
        <v>8900000110</v>
      </c>
      <c r="F1315" s="48"/>
      <c r="G1315" s="49">
        <v>22473</v>
      </c>
      <c r="H1315" s="49">
        <v>10734.5</v>
      </c>
      <c r="I1315" s="144">
        <f t="shared" si="40"/>
        <v>47.766208338895566</v>
      </c>
      <c r="J1315" s="147">
        <f t="shared" si="41"/>
        <v>11738.5</v>
      </c>
      <c r="K1315" s="178"/>
    </row>
    <row r="1316" spans="1:11" ht="38.25" x14ac:dyDescent="0.2">
      <c r="A1316" s="47" t="s">
        <v>231</v>
      </c>
      <c r="B1316" s="48">
        <v>921</v>
      </c>
      <c r="C1316" s="111">
        <v>1</v>
      </c>
      <c r="D1316" s="111">
        <v>6</v>
      </c>
      <c r="E1316" s="119">
        <v>8900000110</v>
      </c>
      <c r="F1316" s="48">
        <v>100</v>
      </c>
      <c r="G1316" s="49">
        <v>22473</v>
      </c>
      <c r="H1316" s="49">
        <v>10734.5</v>
      </c>
      <c r="I1316" s="144">
        <f t="shared" si="40"/>
        <v>47.766208338895566</v>
      </c>
      <c r="J1316" s="147">
        <f t="shared" si="41"/>
        <v>11738.5</v>
      </c>
      <c r="K1316" s="178"/>
    </row>
    <row r="1317" spans="1:11" x14ac:dyDescent="0.2">
      <c r="A1317" s="47" t="s">
        <v>230</v>
      </c>
      <c r="B1317" s="48">
        <v>921</v>
      </c>
      <c r="C1317" s="111">
        <v>1</v>
      </c>
      <c r="D1317" s="111">
        <v>6</v>
      </c>
      <c r="E1317" s="119">
        <v>8900000190</v>
      </c>
      <c r="F1317" s="48"/>
      <c r="G1317" s="49">
        <v>4463</v>
      </c>
      <c r="H1317" s="49">
        <v>1397</v>
      </c>
      <c r="I1317" s="144">
        <f t="shared" si="40"/>
        <v>31.301814922697734</v>
      </c>
      <c r="J1317" s="147">
        <f t="shared" si="41"/>
        <v>3066</v>
      </c>
      <c r="K1317" s="178"/>
    </row>
    <row r="1318" spans="1:11" ht="38.25" x14ac:dyDescent="0.2">
      <c r="A1318" s="47" t="s">
        <v>231</v>
      </c>
      <c r="B1318" s="48">
        <v>921</v>
      </c>
      <c r="C1318" s="111">
        <v>1</v>
      </c>
      <c r="D1318" s="111">
        <v>6</v>
      </c>
      <c r="E1318" s="119">
        <v>8900000190</v>
      </c>
      <c r="F1318" s="48">
        <v>100</v>
      </c>
      <c r="G1318" s="49">
        <v>630</v>
      </c>
      <c r="H1318" s="49">
        <v>108.4</v>
      </c>
      <c r="I1318" s="144">
        <f t="shared" si="40"/>
        <v>17.206349206349209</v>
      </c>
      <c r="J1318" s="147">
        <f t="shared" si="41"/>
        <v>521.6</v>
      </c>
      <c r="K1318" s="178"/>
    </row>
    <row r="1319" spans="1:11" ht="25.5" x14ac:dyDescent="0.2">
      <c r="A1319" s="47" t="s">
        <v>233</v>
      </c>
      <c r="B1319" s="48">
        <v>921</v>
      </c>
      <c r="C1319" s="111">
        <v>1</v>
      </c>
      <c r="D1319" s="111">
        <v>6</v>
      </c>
      <c r="E1319" s="119">
        <v>8900000190</v>
      </c>
      <c r="F1319" s="48">
        <v>200</v>
      </c>
      <c r="G1319" s="49">
        <v>3833</v>
      </c>
      <c r="H1319" s="49">
        <v>1288.5999999999999</v>
      </c>
      <c r="I1319" s="144">
        <f t="shared" si="40"/>
        <v>33.618575528306806</v>
      </c>
      <c r="J1319" s="147">
        <f t="shared" si="41"/>
        <v>2544.4</v>
      </c>
      <c r="K1319" s="178"/>
    </row>
    <row r="1320" spans="1:11" ht="25.5" x14ac:dyDescent="0.2">
      <c r="A1320" s="47" t="s">
        <v>806</v>
      </c>
      <c r="B1320" s="48">
        <v>921</v>
      </c>
      <c r="C1320" s="111">
        <v>1</v>
      </c>
      <c r="D1320" s="111">
        <v>6</v>
      </c>
      <c r="E1320" s="119">
        <v>8900000870</v>
      </c>
      <c r="F1320" s="48"/>
      <c r="G1320" s="49">
        <v>250</v>
      </c>
      <c r="H1320" s="49">
        <v>40.299999999999997</v>
      </c>
      <c r="I1320" s="144">
        <f t="shared" si="40"/>
        <v>16.119999999999997</v>
      </c>
      <c r="J1320" s="147">
        <f t="shared" si="41"/>
        <v>209.7</v>
      </c>
      <c r="K1320" s="178"/>
    </row>
    <row r="1321" spans="1:11" ht="38.25" x14ac:dyDescent="0.2">
      <c r="A1321" s="47" t="s">
        <v>231</v>
      </c>
      <c r="B1321" s="48">
        <v>921</v>
      </c>
      <c r="C1321" s="111">
        <v>1</v>
      </c>
      <c r="D1321" s="111">
        <v>6</v>
      </c>
      <c r="E1321" s="119">
        <v>8900000870</v>
      </c>
      <c r="F1321" s="48">
        <v>100</v>
      </c>
      <c r="G1321" s="49">
        <v>250</v>
      </c>
      <c r="H1321" s="49">
        <v>40.299999999999997</v>
      </c>
      <c r="I1321" s="144">
        <f t="shared" si="40"/>
        <v>16.119999999999997</v>
      </c>
      <c r="J1321" s="147">
        <f t="shared" si="41"/>
        <v>209.7</v>
      </c>
      <c r="K1321" s="178"/>
    </row>
    <row r="1322" spans="1:11" ht="25.5" x14ac:dyDescent="0.2">
      <c r="A1322" s="47" t="s">
        <v>1463</v>
      </c>
      <c r="B1322" s="48">
        <v>921</v>
      </c>
      <c r="C1322" s="111">
        <v>1</v>
      </c>
      <c r="D1322" s="111">
        <v>6</v>
      </c>
      <c r="E1322" s="119">
        <v>8900055490</v>
      </c>
      <c r="F1322" s="48"/>
      <c r="G1322" s="49">
        <v>440</v>
      </c>
      <c r="H1322" s="49">
        <v>60.1</v>
      </c>
      <c r="I1322" s="144">
        <f t="shared" si="40"/>
        <v>13.65909090909091</v>
      </c>
      <c r="J1322" s="147">
        <f t="shared" si="41"/>
        <v>379.9</v>
      </c>
      <c r="K1322" s="178"/>
    </row>
    <row r="1323" spans="1:11" ht="38.25" x14ac:dyDescent="0.2">
      <c r="A1323" s="47" t="s">
        <v>231</v>
      </c>
      <c r="B1323" s="48">
        <v>921</v>
      </c>
      <c r="C1323" s="111">
        <v>1</v>
      </c>
      <c r="D1323" s="111">
        <v>6</v>
      </c>
      <c r="E1323" s="119">
        <v>8900055490</v>
      </c>
      <c r="F1323" s="48">
        <v>100</v>
      </c>
      <c r="G1323" s="49">
        <v>440</v>
      </c>
      <c r="H1323" s="49">
        <v>60.1</v>
      </c>
      <c r="I1323" s="144">
        <f t="shared" si="40"/>
        <v>13.65909090909091</v>
      </c>
      <c r="J1323" s="147">
        <f t="shared" si="41"/>
        <v>379.9</v>
      </c>
      <c r="K1323" s="178"/>
    </row>
    <row r="1324" spans="1:11" x14ac:dyDescent="0.2">
      <c r="A1324" s="47" t="s">
        <v>158</v>
      </c>
      <c r="B1324" s="48">
        <v>921</v>
      </c>
      <c r="C1324" s="111">
        <v>4</v>
      </c>
      <c r="D1324" s="111"/>
      <c r="E1324" s="119"/>
      <c r="F1324" s="48"/>
      <c r="G1324" s="49">
        <v>1366</v>
      </c>
      <c r="H1324" s="49">
        <v>306.39999999999998</v>
      </c>
      <c r="I1324" s="144">
        <f t="shared" si="40"/>
        <v>22.430453879941435</v>
      </c>
      <c r="J1324" s="147">
        <f t="shared" si="41"/>
        <v>1059.5999999999999</v>
      </c>
      <c r="K1324" s="178"/>
    </row>
    <row r="1325" spans="1:11" x14ac:dyDescent="0.2">
      <c r="A1325" s="47" t="s">
        <v>147</v>
      </c>
      <c r="B1325" s="48">
        <v>921</v>
      </c>
      <c r="C1325" s="111">
        <v>4</v>
      </c>
      <c r="D1325" s="111">
        <v>10</v>
      </c>
      <c r="E1325" s="119"/>
      <c r="F1325" s="48"/>
      <c r="G1325" s="49">
        <v>1366</v>
      </c>
      <c r="H1325" s="49">
        <v>306.39999999999998</v>
      </c>
      <c r="I1325" s="144">
        <f t="shared" si="40"/>
        <v>22.430453879941435</v>
      </c>
      <c r="J1325" s="147">
        <f t="shared" si="41"/>
        <v>1059.5999999999999</v>
      </c>
      <c r="K1325" s="178"/>
    </row>
    <row r="1326" spans="1:11" ht="25.5" x14ac:dyDescent="0.2">
      <c r="A1326" s="47" t="s">
        <v>949</v>
      </c>
      <c r="B1326" s="48">
        <v>921</v>
      </c>
      <c r="C1326" s="111">
        <v>4</v>
      </c>
      <c r="D1326" s="111">
        <v>10</v>
      </c>
      <c r="E1326" s="119">
        <v>1200000000</v>
      </c>
      <c r="F1326" s="48"/>
      <c r="G1326" s="49">
        <v>1366</v>
      </c>
      <c r="H1326" s="49">
        <v>306.39999999999998</v>
      </c>
      <c r="I1326" s="144">
        <f t="shared" si="40"/>
        <v>22.430453879941435</v>
      </c>
      <c r="J1326" s="147">
        <f t="shared" si="41"/>
        <v>1059.5999999999999</v>
      </c>
      <c r="K1326" s="178"/>
    </row>
    <row r="1327" spans="1:11" ht="25.5" x14ac:dyDescent="0.2">
      <c r="A1327" s="47" t="s">
        <v>950</v>
      </c>
      <c r="B1327" s="48">
        <v>921</v>
      </c>
      <c r="C1327" s="111">
        <v>4</v>
      </c>
      <c r="D1327" s="111">
        <v>10</v>
      </c>
      <c r="E1327" s="119">
        <v>1240000000</v>
      </c>
      <c r="F1327" s="48"/>
      <c r="G1327" s="49">
        <v>1366</v>
      </c>
      <c r="H1327" s="49">
        <v>306.39999999999998</v>
      </c>
      <c r="I1327" s="144">
        <f t="shared" si="40"/>
        <v>22.430453879941435</v>
      </c>
      <c r="J1327" s="147">
        <f t="shared" si="41"/>
        <v>1059.5999999999999</v>
      </c>
      <c r="K1327" s="178"/>
    </row>
    <row r="1328" spans="1:11" x14ac:dyDescent="0.2">
      <c r="A1328" s="47" t="s">
        <v>951</v>
      </c>
      <c r="B1328" s="48">
        <v>921</v>
      </c>
      <c r="C1328" s="111">
        <v>4</v>
      </c>
      <c r="D1328" s="111">
        <v>10</v>
      </c>
      <c r="E1328" s="119">
        <v>1240100000</v>
      </c>
      <c r="F1328" s="48"/>
      <c r="G1328" s="49">
        <v>1366</v>
      </c>
      <c r="H1328" s="49">
        <v>306.39999999999998</v>
      </c>
      <c r="I1328" s="144">
        <f t="shared" si="40"/>
        <v>22.430453879941435</v>
      </c>
      <c r="J1328" s="147">
        <f t="shared" si="41"/>
        <v>1059.5999999999999</v>
      </c>
      <c r="K1328" s="178"/>
    </row>
    <row r="1329" spans="1:11" ht="25.5" x14ac:dyDescent="0.2">
      <c r="A1329" s="47" t="s">
        <v>467</v>
      </c>
      <c r="B1329" s="48">
        <v>921</v>
      </c>
      <c r="C1329" s="111">
        <v>4</v>
      </c>
      <c r="D1329" s="111">
        <v>10</v>
      </c>
      <c r="E1329" s="119">
        <v>1240100071</v>
      </c>
      <c r="F1329" s="48"/>
      <c r="G1329" s="49">
        <v>1366</v>
      </c>
      <c r="H1329" s="49">
        <v>306.39999999999998</v>
      </c>
      <c r="I1329" s="144">
        <f t="shared" si="40"/>
        <v>22.430453879941435</v>
      </c>
      <c r="J1329" s="147">
        <f t="shared" si="41"/>
        <v>1059.5999999999999</v>
      </c>
      <c r="K1329" s="178"/>
    </row>
    <row r="1330" spans="1:11" ht="25.5" x14ac:dyDescent="0.2">
      <c r="A1330" s="47" t="s">
        <v>233</v>
      </c>
      <c r="B1330" s="48">
        <v>921</v>
      </c>
      <c r="C1330" s="111">
        <v>4</v>
      </c>
      <c r="D1330" s="111">
        <v>10</v>
      </c>
      <c r="E1330" s="119">
        <v>1240100071</v>
      </c>
      <c r="F1330" s="48">
        <v>200</v>
      </c>
      <c r="G1330" s="49">
        <v>1366</v>
      </c>
      <c r="H1330" s="49">
        <v>306.39999999999998</v>
      </c>
      <c r="I1330" s="144">
        <f t="shared" si="40"/>
        <v>22.430453879941435</v>
      </c>
      <c r="J1330" s="147">
        <f t="shared" si="41"/>
        <v>1059.5999999999999</v>
      </c>
      <c r="K1330" s="178"/>
    </row>
    <row r="1331" spans="1:11" s="22" customFormat="1" x14ac:dyDescent="0.2">
      <c r="A1331" s="77" t="s">
        <v>703</v>
      </c>
      <c r="B1331" s="78">
        <v>922</v>
      </c>
      <c r="C1331" s="110"/>
      <c r="D1331" s="110"/>
      <c r="E1331" s="118"/>
      <c r="F1331" s="78"/>
      <c r="G1331" s="76">
        <v>705330</v>
      </c>
      <c r="H1331" s="76">
        <v>112604.5</v>
      </c>
      <c r="I1331" s="138">
        <f t="shared" si="40"/>
        <v>15.964796620021835</v>
      </c>
      <c r="J1331" s="147">
        <f t="shared" si="41"/>
        <v>592725.5</v>
      </c>
      <c r="K1331" s="179"/>
    </row>
    <row r="1332" spans="1:11" x14ac:dyDescent="0.2">
      <c r="A1332" s="47" t="s">
        <v>158</v>
      </c>
      <c r="B1332" s="48">
        <v>922</v>
      </c>
      <c r="C1332" s="111">
        <v>4</v>
      </c>
      <c r="D1332" s="111"/>
      <c r="E1332" s="119"/>
      <c r="F1332" s="48"/>
      <c r="G1332" s="49">
        <v>255</v>
      </c>
      <c r="H1332" s="49">
        <v>87.9</v>
      </c>
      <c r="I1332" s="144">
        <f t="shared" si="40"/>
        <v>34.470588235294116</v>
      </c>
      <c r="J1332" s="147">
        <f t="shared" si="41"/>
        <v>167.1</v>
      </c>
      <c r="K1332" s="178"/>
    </row>
    <row r="1333" spans="1:11" x14ac:dyDescent="0.2">
      <c r="A1333" s="47" t="s">
        <v>147</v>
      </c>
      <c r="B1333" s="48">
        <v>922</v>
      </c>
      <c r="C1333" s="111">
        <v>4</v>
      </c>
      <c r="D1333" s="111">
        <v>10</v>
      </c>
      <c r="E1333" s="119"/>
      <c r="F1333" s="48"/>
      <c r="G1333" s="49">
        <v>255</v>
      </c>
      <c r="H1333" s="49">
        <v>87.9</v>
      </c>
      <c r="I1333" s="144">
        <f t="shared" si="40"/>
        <v>34.470588235294116</v>
      </c>
      <c r="J1333" s="147">
        <f t="shared" si="41"/>
        <v>167.1</v>
      </c>
      <c r="K1333" s="178"/>
    </row>
    <row r="1334" spans="1:11" ht="25.5" x14ac:dyDescent="0.2">
      <c r="A1334" s="47" t="s">
        <v>949</v>
      </c>
      <c r="B1334" s="48">
        <v>922</v>
      </c>
      <c r="C1334" s="111">
        <v>4</v>
      </c>
      <c r="D1334" s="111">
        <v>10</v>
      </c>
      <c r="E1334" s="119">
        <v>1200000000</v>
      </c>
      <c r="F1334" s="48"/>
      <c r="G1334" s="49">
        <v>255</v>
      </c>
      <c r="H1334" s="49">
        <v>87.9</v>
      </c>
      <c r="I1334" s="144">
        <f t="shared" si="40"/>
        <v>34.470588235294116</v>
      </c>
      <c r="J1334" s="147">
        <f t="shared" si="41"/>
        <v>167.1</v>
      </c>
      <c r="K1334" s="178"/>
    </row>
    <row r="1335" spans="1:11" ht="25.5" x14ac:dyDescent="0.2">
      <c r="A1335" s="47" t="s">
        <v>950</v>
      </c>
      <c r="B1335" s="48">
        <v>922</v>
      </c>
      <c r="C1335" s="111">
        <v>4</v>
      </c>
      <c r="D1335" s="111">
        <v>10</v>
      </c>
      <c r="E1335" s="119">
        <v>1240000000</v>
      </c>
      <c r="F1335" s="48"/>
      <c r="G1335" s="49">
        <v>255</v>
      </c>
      <c r="H1335" s="49">
        <v>87.9</v>
      </c>
      <c r="I1335" s="144">
        <f t="shared" si="40"/>
        <v>34.470588235294116</v>
      </c>
      <c r="J1335" s="147">
        <f t="shared" si="41"/>
        <v>167.1</v>
      </c>
      <c r="K1335" s="178"/>
    </row>
    <row r="1336" spans="1:11" x14ac:dyDescent="0.2">
      <c r="A1336" s="47" t="s">
        <v>951</v>
      </c>
      <c r="B1336" s="48">
        <v>922</v>
      </c>
      <c r="C1336" s="111">
        <v>4</v>
      </c>
      <c r="D1336" s="111">
        <v>10</v>
      </c>
      <c r="E1336" s="119">
        <v>1240100000</v>
      </c>
      <c r="F1336" s="48"/>
      <c r="G1336" s="49">
        <v>255</v>
      </c>
      <c r="H1336" s="49">
        <v>87.9</v>
      </c>
      <c r="I1336" s="144">
        <f t="shared" si="40"/>
        <v>34.470588235294116</v>
      </c>
      <c r="J1336" s="147">
        <f t="shared" si="41"/>
        <v>167.1</v>
      </c>
      <c r="K1336" s="178"/>
    </row>
    <row r="1337" spans="1:11" ht="25.5" x14ac:dyDescent="0.2">
      <c r="A1337" s="47" t="s">
        <v>467</v>
      </c>
      <c r="B1337" s="48">
        <v>922</v>
      </c>
      <c r="C1337" s="111">
        <v>4</v>
      </c>
      <c r="D1337" s="111">
        <v>10</v>
      </c>
      <c r="E1337" s="119">
        <v>1240100071</v>
      </c>
      <c r="F1337" s="48"/>
      <c r="G1337" s="49">
        <v>255</v>
      </c>
      <c r="H1337" s="49">
        <v>87.9</v>
      </c>
      <c r="I1337" s="144">
        <f t="shared" si="40"/>
        <v>34.470588235294116</v>
      </c>
      <c r="J1337" s="147">
        <f t="shared" si="41"/>
        <v>167.1</v>
      </c>
      <c r="K1337" s="178"/>
    </row>
    <row r="1338" spans="1:11" ht="25.5" x14ac:dyDescent="0.2">
      <c r="A1338" s="47" t="s">
        <v>233</v>
      </c>
      <c r="B1338" s="48">
        <v>922</v>
      </c>
      <c r="C1338" s="111">
        <v>4</v>
      </c>
      <c r="D1338" s="111">
        <v>10</v>
      </c>
      <c r="E1338" s="119">
        <v>1240100071</v>
      </c>
      <c r="F1338" s="48">
        <v>200</v>
      </c>
      <c r="G1338" s="49">
        <v>255</v>
      </c>
      <c r="H1338" s="49">
        <v>87.9</v>
      </c>
      <c r="I1338" s="144">
        <f t="shared" si="40"/>
        <v>34.470588235294116</v>
      </c>
      <c r="J1338" s="147">
        <f t="shared" si="41"/>
        <v>167.1</v>
      </c>
      <c r="K1338" s="178"/>
    </row>
    <row r="1339" spans="1:11" x14ac:dyDescent="0.2">
      <c r="A1339" s="47" t="s">
        <v>159</v>
      </c>
      <c r="B1339" s="48">
        <v>922</v>
      </c>
      <c r="C1339" s="111">
        <v>5</v>
      </c>
      <c r="D1339" s="111"/>
      <c r="E1339" s="119"/>
      <c r="F1339" s="48"/>
      <c r="G1339" s="49">
        <v>623850</v>
      </c>
      <c r="H1339" s="49">
        <v>65353.1</v>
      </c>
      <c r="I1339" s="144">
        <f t="shared" si="40"/>
        <v>10.475771419411718</v>
      </c>
      <c r="J1339" s="147">
        <f t="shared" si="41"/>
        <v>558496.9</v>
      </c>
      <c r="K1339" s="178"/>
    </row>
    <row r="1340" spans="1:11" x14ac:dyDescent="0.2">
      <c r="A1340" s="47" t="s">
        <v>145</v>
      </c>
      <c r="B1340" s="48">
        <v>922</v>
      </c>
      <c r="C1340" s="111">
        <v>5</v>
      </c>
      <c r="D1340" s="111">
        <v>2</v>
      </c>
      <c r="E1340" s="119"/>
      <c r="F1340" s="48"/>
      <c r="G1340" s="49">
        <v>46760.4</v>
      </c>
      <c r="H1340" s="49">
        <v>6407.7</v>
      </c>
      <c r="I1340" s="144">
        <f t="shared" si="40"/>
        <v>13.703261734287986</v>
      </c>
      <c r="J1340" s="147">
        <f t="shared" si="41"/>
        <v>40352.700000000004</v>
      </c>
      <c r="K1340" s="178"/>
    </row>
    <row r="1341" spans="1:11" ht="38.25" x14ac:dyDescent="0.2">
      <c r="A1341" s="47" t="s">
        <v>1150</v>
      </c>
      <c r="B1341" s="48">
        <v>922</v>
      </c>
      <c r="C1341" s="111">
        <v>5</v>
      </c>
      <c r="D1341" s="111">
        <v>2</v>
      </c>
      <c r="E1341" s="119">
        <v>500000000</v>
      </c>
      <c r="F1341" s="48"/>
      <c r="G1341" s="49">
        <v>41560.400000000001</v>
      </c>
      <c r="H1341" s="49">
        <v>1503.6</v>
      </c>
      <c r="I1341" s="144">
        <f t="shared" si="40"/>
        <v>3.6178670080172468</v>
      </c>
      <c r="J1341" s="147">
        <f t="shared" si="41"/>
        <v>40056.800000000003</v>
      </c>
      <c r="K1341" s="178"/>
    </row>
    <row r="1342" spans="1:11" ht="25.5" x14ac:dyDescent="0.2">
      <c r="A1342" s="47" t="s">
        <v>1151</v>
      </c>
      <c r="B1342" s="48">
        <v>922</v>
      </c>
      <c r="C1342" s="111">
        <v>5</v>
      </c>
      <c r="D1342" s="111">
        <v>2</v>
      </c>
      <c r="E1342" s="119">
        <v>540000000</v>
      </c>
      <c r="F1342" s="48"/>
      <c r="G1342" s="49">
        <v>41560.400000000001</v>
      </c>
      <c r="H1342" s="49">
        <v>1503.6</v>
      </c>
      <c r="I1342" s="144">
        <f t="shared" si="40"/>
        <v>3.6178670080172468</v>
      </c>
      <c r="J1342" s="147">
        <f t="shared" si="41"/>
        <v>40056.800000000003</v>
      </c>
      <c r="K1342" s="178"/>
    </row>
    <row r="1343" spans="1:11" ht="25.5" x14ac:dyDescent="0.2">
      <c r="A1343" s="47" t="s">
        <v>1152</v>
      </c>
      <c r="B1343" s="48">
        <v>922</v>
      </c>
      <c r="C1343" s="111">
        <v>5</v>
      </c>
      <c r="D1343" s="111">
        <v>2</v>
      </c>
      <c r="E1343" s="119">
        <v>540200000</v>
      </c>
      <c r="F1343" s="48"/>
      <c r="G1343" s="49">
        <v>36100.1</v>
      </c>
      <c r="H1343" s="49">
        <v>382.4</v>
      </c>
      <c r="I1343" s="144">
        <f t="shared" si="40"/>
        <v>1.059276844108465</v>
      </c>
      <c r="J1343" s="147">
        <f t="shared" si="41"/>
        <v>35717.699999999997</v>
      </c>
      <c r="K1343" s="178"/>
    </row>
    <row r="1344" spans="1:11" x14ac:dyDescent="0.2">
      <c r="A1344" s="47" t="s">
        <v>704</v>
      </c>
      <c r="B1344" s="48">
        <v>922</v>
      </c>
      <c r="C1344" s="111">
        <v>5</v>
      </c>
      <c r="D1344" s="111">
        <v>2</v>
      </c>
      <c r="E1344" s="119">
        <v>540210040</v>
      </c>
      <c r="F1344" s="48"/>
      <c r="G1344" s="49">
        <v>767</v>
      </c>
      <c r="H1344" s="49">
        <v>382.4</v>
      </c>
      <c r="I1344" s="144">
        <f t="shared" si="40"/>
        <v>49.856584093872222</v>
      </c>
      <c r="J1344" s="147">
        <f t="shared" si="41"/>
        <v>384.6</v>
      </c>
      <c r="K1344" s="178"/>
    </row>
    <row r="1345" spans="1:11" ht="25.5" x14ac:dyDescent="0.2">
      <c r="A1345" s="47" t="s">
        <v>233</v>
      </c>
      <c r="B1345" s="48">
        <v>922</v>
      </c>
      <c r="C1345" s="111">
        <v>5</v>
      </c>
      <c r="D1345" s="111">
        <v>2</v>
      </c>
      <c r="E1345" s="119">
        <v>540210040</v>
      </c>
      <c r="F1345" s="48">
        <v>200</v>
      </c>
      <c r="G1345" s="49">
        <v>767</v>
      </c>
      <c r="H1345" s="49">
        <v>382.4</v>
      </c>
      <c r="I1345" s="144">
        <f t="shared" si="40"/>
        <v>49.856584093872222</v>
      </c>
      <c r="J1345" s="147">
        <f t="shared" si="41"/>
        <v>384.6</v>
      </c>
      <c r="K1345" s="178"/>
    </row>
    <row r="1346" spans="1:11" x14ac:dyDescent="0.2">
      <c r="A1346" s="47" t="s">
        <v>1153</v>
      </c>
      <c r="B1346" s="48">
        <v>922</v>
      </c>
      <c r="C1346" s="111">
        <v>5</v>
      </c>
      <c r="D1346" s="111">
        <v>2</v>
      </c>
      <c r="E1346" s="119">
        <v>540260030</v>
      </c>
      <c r="F1346" s="48"/>
      <c r="G1346" s="49">
        <v>35333.1</v>
      </c>
      <c r="H1346" s="49">
        <v>0</v>
      </c>
      <c r="I1346" s="144">
        <f t="shared" si="40"/>
        <v>0</v>
      </c>
      <c r="J1346" s="147">
        <f t="shared" si="41"/>
        <v>35333.1</v>
      </c>
      <c r="K1346" s="178"/>
    </row>
    <row r="1347" spans="1:11" ht="25.5" x14ac:dyDescent="0.2">
      <c r="A1347" s="47" t="s">
        <v>233</v>
      </c>
      <c r="B1347" s="48">
        <v>922</v>
      </c>
      <c r="C1347" s="111">
        <v>5</v>
      </c>
      <c r="D1347" s="111">
        <v>2</v>
      </c>
      <c r="E1347" s="119">
        <v>540260030</v>
      </c>
      <c r="F1347" s="48">
        <v>200</v>
      </c>
      <c r="G1347" s="49">
        <v>35333.1</v>
      </c>
      <c r="H1347" s="49">
        <v>0</v>
      </c>
      <c r="I1347" s="144">
        <f t="shared" si="40"/>
        <v>0</v>
      </c>
      <c r="J1347" s="147">
        <f t="shared" si="41"/>
        <v>35333.1</v>
      </c>
      <c r="K1347" s="178"/>
    </row>
    <row r="1348" spans="1:11" ht="25.5" x14ac:dyDescent="0.2">
      <c r="A1348" s="47" t="s">
        <v>1154</v>
      </c>
      <c r="B1348" s="48">
        <v>922</v>
      </c>
      <c r="C1348" s="111">
        <v>5</v>
      </c>
      <c r="D1348" s="111">
        <v>2</v>
      </c>
      <c r="E1348" s="119">
        <v>540300000</v>
      </c>
      <c r="F1348" s="48"/>
      <c r="G1348" s="49">
        <v>5460.3</v>
      </c>
      <c r="H1348" s="49">
        <v>1121.2</v>
      </c>
      <c r="I1348" s="144">
        <f t="shared" si="40"/>
        <v>20.533670311155063</v>
      </c>
      <c r="J1348" s="147">
        <f t="shared" si="41"/>
        <v>4339.1000000000004</v>
      </c>
      <c r="K1348" s="178"/>
    </row>
    <row r="1349" spans="1:11" ht="25.5" x14ac:dyDescent="0.2">
      <c r="A1349" s="47" t="s">
        <v>856</v>
      </c>
      <c r="B1349" s="48">
        <v>922</v>
      </c>
      <c r="C1349" s="111">
        <v>5</v>
      </c>
      <c r="D1349" s="111">
        <v>2</v>
      </c>
      <c r="E1349" s="119">
        <v>540375210</v>
      </c>
      <c r="F1349" s="48"/>
      <c r="G1349" s="49">
        <v>5460.3</v>
      </c>
      <c r="H1349" s="49">
        <v>1121.2</v>
      </c>
      <c r="I1349" s="144">
        <f t="shared" si="40"/>
        <v>20.533670311155063</v>
      </c>
      <c r="J1349" s="147">
        <f t="shared" si="41"/>
        <v>4339.1000000000004</v>
      </c>
      <c r="K1349" s="178"/>
    </row>
    <row r="1350" spans="1:11" x14ac:dyDescent="0.2">
      <c r="A1350" s="47" t="s">
        <v>250</v>
      </c>
      <c r="B1350" s="48">
        <v>922</v>
      </c>
      <c r="C1350" s="111">
        <v>5</v>
      </c>
      <c r="D1350" s="111">
        <v>2</v>
      </c>
      <c r="E1350" s="119">
        <v>540375210</v>
      </c>
      <c r="F1350" s="48">
        <v>500</v>
      </c>
      <c r="G1350" s="49">
        <v>5460.3</v>
      </c>
      <c r="H1350" s="49">
        <v>1121.2</v>
      </c>
      <c r="I1350" s="144">
        <f t="shared" si="40"/>
        <v>20.533670311155063</v>
      </c>
      <c r="J1350" s="147">
        <f t="shared" si="41"/>
        <v>4339.1000000000004</v>
      </c>
      <c r="K1350" s="178"/>
    </row>
    <row r="1351" spans="1:11" x14ac:dyDescent="0.2">
      <c r="A1351" s="47" t="s">
        <v>383</v>
      </c>
      <c r="B1351" s="48">
        <v>922</v>
      </c>
      <c r="C1351" s="111">
        <v>5</v>
      </c>
      <c r="D1351" s="111">
        <v>2</v>
      </c>
      <c r="E1351" s="119">
        <v>7500000000</v>
      </c>
      <c r="F1351" s="48"/>
      <c r="G1351" s="49">
        <v>5200</v>
      </c>
      <c r="H1351" s="49">
        <v>4904.1000000000004</v>
      </c>
      <c r="I1351" s="144">
        <f t="shared" si="40"/>
        <v>94.309615384615384</v>
      </c>
      <c r="J1351" s="147">
        <f t="shared" si="41"/>
        <v>295.89999999999964</v>
      </c>
      <c r="K1351" s="178"/>
    </row>
    <row r="1352" spans="1:11" ht="38.25" x14ac:dyDescent="0.2">
      <c r="A1352" s="47" t="s">
        <v>854</v>
      </c>
      <c r="B1352" s="48">
        <v>922</v>
      </c>
      <c r="C1352" s="111">
        <v>5</v>
      </c>
      <c r="D1352" s="111">
        <v>2</v>
      </c>
      <c r="E1352" s="119">
        <v>7500020001</v>
      </c>
      <c r="F1352" s="48"/>
      <c r="G1352" s="49">
        <v>5200</v>
      </c>
      <c r="H1352" s="49">
        <v>4904.1000000000004</v>
      </c>
      <c r="I1352" s="144">
        <f t="shared" si="40"/>
        <v>94.309615384615384</v>
      </c>
      <c r="J1352" s="147">
        <f t="shared" si="41"/>
        <v>295.89999999999964</v>
      </c>
      <c r="K1352" s="178"/>
    </row>
    <row r="1353" spans="1:11" ht="25.5" x14ac:dyDescent="0.2">
      <c r="A1353" s="47" t="s">
        <v>233</v>
      </c>
      <c r="B1353" s="48">
        <v>922</v>
      </c>
      <c r="C1353" s="111">
        <v>5</v>
      </c>
      <c r="D1353" s="111">
        <v>2</v>
      </c>
      <c r="E1353" s="119">
        <v>7500020001</v>
      </c>
      <c r="F1353" s="48">
        <v>200</v>
      </c>
      <c r="G1353" s="49">
        <v>5200</v>
      </c>
      <c r="H1353" s="49">
        <v>4904.1000000000004</v>
      </c>
      <c r="I1353" s="144">
        <f t="shared" si="40"/>
        <v>94.309615384615384</v>
      </c>
      <c r="J1353" s="147">
        <f t="shared" si="41"/>
        <v>295.89999999999964</v>
      </c>
      <c r="K1353" s="178"/>
    </row>
    <row r="1354" spans="1:11" x14ac:dyDescent="0.2">
      <c r="A1354" s="47" t="s">
        <v>146</v>
      </c>
      <c r="B1354" s="48">
        <v>922</v>
      </c>
      <c r="C1354" s="111">
        <v>5</v>
      </c>
      <c r="D1354" s="111">
        <v>5</v>
      </c>
      <c r="E1354" s="119"/>
      <c r="F1354" s="48"/>
      <c r="G1354" s="49">
        <v>577089.6</v>
      </c>
      <c r="H1354" s="49">
        <v>58945.4</v>
      </c>
      <c r="I1354" s="144">
        <f t="shared" ref="I1354:I1417" si="42">H1354/G1354*100</f>
        <v>10.214254424269646</v>
      </c>
      <c r="J1354" s="147">
        <f t="shared" ref="J1354:J1417" si="43">G1354-H1354</f>
        <v>518144.19999999995</v>
      </c>
      <c r="K1354" s="178"/>
    </row>
    <row r="1355" spans="1:11" ht="38.25" x14ac:dyDescent="0.2">
      <c r="A1355" s="47" t="s">
        <v>1150</v>
      </c>
      <c r="B1355" s="48">
        <v>922</v>
      </c>
      <c r="C1355" s="111">
        <v>5</v>
      </c>
      <c r="D1355" s="111">
        <v>5</v>
      </c>
      <c r="E1355" s="119">
        <v>500000000</v>
      </c>
      <c r="F1355" s="48"/>
      <c r="G1355" s="49">
        <v>514738</v>
      </c>
      <c r="H1355" s="49">
        <v>32166.1</v>
      </c>
      <c r="I1355" s="144">
        <f t="shared" si="42"/>
        <v>6.2490237752021418</v>
      </c>
      <c r="J1355" s="147">
        <f t="shared" si="43"/>
        <v>482571.9</v>
      </c>
      <c r="K1355" s="178"/>
    </row>
    <row r="1356" spans="1:11" ht="25.5" x14ac:dyDescent="0.2">
      <c r="A1356" s="47" t="s">
        <v>1151</v>
      </c>
      <c r="B1356" s="48">
        <v>922</v>
      </c>
      <c r="C1356" s="111">
        <v>5</v>
      </c>
      <c r="D1356" s="111">
        <v>5</v>
      </c>
      <c r="E1356" s="119">
        <v>540000000</v>
      </c>
      <c r="F1356" s="48"/>
      <c r="G1356" s="49">
        <v>428838</v>
      </c>
      <c r="H1356" s="49">
        <v>6202.6</v>
      </c>
      <c r="I1356" s="144">
        <f t="shared" si="42"/>
        <v>1.4463736888988383</v>
      </c>
      <c r="J1356" s="147">
        <f t="shared" si="43"/>
        <v>422635.4</v>
      </c>
      <c r="K1356" s="178"/>
    </row>
    <row r="1357" spans="1:11" ht="25.5" x14ac:dyDescent="0.2">
      <c r="A1357" s="47" t="s">
        <v>1151</v>
      </c>
      <c r="B1357" s="48">
        <v>922</v>
      </c>
      <c r="C1357" s="111">
        <v>5</v>
      </c>
      <c r="D1357" s="111">
        <v>5</v>
      </c>
      <c r="E1357" s="119">
        <v>540100000</v>
      </c>
      <c r="F1357" s="48"/>
      <c r="G1357" s="49">
        <v>416432</v>
      </c>
      <c r="H1357" s="49">
        <v>0</v>
      </c>
      <c r="I1357" s="144">
        <f t="shared" si="42"/>
        <v>0</v>
      </c>
      <c r="J1357" s="147">
        <f t="shared" si="43"/>
        <v>416432</v>
      </c>
      <c r="K1357" s="178"/>
    </row>
    <row r="1358" spans="1:11" ht="25.5" x14ac:dyDescent="0.2">
      <c r="A1358" s="47" t="s">
        <v>1155</v>
      </c>
      <c r="B1358" s="48">
        <v>922</v>
      </c>
      <c r="C1358" s="111">
        <v>5</v>
      </c>
      <c r="D1358" s="111">
        <v>5</v>
      </c>
      <c r="E1358" s="119">
        <v>540109505</v>
      </c>
      <c r="F1358" s="48"/>
      <c r="G1358" s="49">
        <v>391400</v>
      </c>
      <c r="H1358" s="49">
        <v>0</v>
      </c>
      <c r="I1358" s="144">
        <f t="shared" si="42"/>
        <v>0</v>
      </c>
      <c r="J1358" s="147">
        <f t="shared" si="43"/>
        <v>391400</v>
      </c>
      <c r="K1358" s="178"/>
    </row>
    <row r="1359" spans="1:11" x14ac:dyDescent="0.2">
      <c r="A1359" s="47" t="s">
        <v>227</v>
      </c>
      <c r="B1359" s="48">
        <v>922</v>
      </c>
      <c r="C1359" s="111">
        <v>5</v>
      </c>
      <c r="D1359" s="111">
        <v>5</v>
      </c>
      <c r="E1359" s="119">
        <v>540109505</v>
      </c>
      <c r="F1359" s="48">
        <v>800</v>
      </c>
      <c r="G1359" s="49">
        <v>391400</v>
      </c>
      <c r="H1359" s="49">
        <v>0</v>
      </c>
      <c r="I1359" s="144">
        <f t="shared" si="42"/>
        <v>0</v>
      </c>
      <c r="J1359" s="147">
        <f t="shared" si="43"/>
        <v>391400</v>
      </c>
      <c r="K1359" s="178"/>
    </row>
    <row r="1360" spans="1:11" ht="25.5" x14ac:dyDescent="0.2">
      <c r="A1360" s="47" t="s">
        <v>1488</v>
      </c>
      <c r="B1360" s="48">
        <v>922</v>
      </c>
      <c r="C1360" s="111">
        <v>5</v>
      </c>
      <c r="D1360" s="111">
        <v>5</v>
      </c>
      <c r="E1360" s="119">
        <v>540175505</v>
      </c>
      <c r="F1360" s="48"/>
      <c r="G1360" s="49">
        <v>25032</v>
      </c>
      <c r="H1360" s="49">
        <v>0</v>
      </c>
      <c r="I1360" s="144">
        <f t="shared" si="42"/>
        <v>0</v>
      </c>
      <c r="J1360" s="147">
        <f t="shared" si="43"/>
        <v>25032</v>
      </c>
      <c r="K1360" s="178"/>
    </row>
    <row r="1361" spans="1:11" x14ac:dyDescent="0.2">
      <c r="A1361" s="47" t="s">
        <v>250</v>
      </c>
      <c r="B1361" s="48">
        <v>922</v>
      </c>
      <c r="C1361" s="111">
        <v>5</v>
      </c>
      <c r="D1361" s="111">
        <v>5</v>
      </c>
      <c r="E1361" s="119">
        <v>540175505</v>
      </c>
      <c r="F1361" s="48">
        <v>500</v>
      </c>
      <c r="G1361" s="49">
        <v>25032</v>
      </c>
      <c r="H1361" s="49">
        <v>0</v>
      </c>
      <c r="I1361" s="144">
        <f t="shared" si="42"/>
        <v>0</v>
      </c>
      <c r="J1361" s="147">
        <f t="shared" si="43"/>
        <v>25032</v>
      </c>
      <c r="K1361" s="178"/>
    </row>
    <row r="1362" spans="1:11" ht="25.5" x14ac:dyDescent="0.2">
      <c r="A1362" s="47" t="s">
        <v>1152</v>
      </c>
      <c r="B1362" s="48">
        <v>922</v>
      </c>
      <c r="C1362" s="111">
        <v>5</v>
      </c>
      <c r="D1362" s="111">
        <v>5</v>
      </c>
      <c r="E1362" s="119">
        <v>540200000</v>
      </c>
      <c r="F1362" s="48"/>
      <c r="G1362" s="49">
        <v>12406</v>
      </c>
      <c r="H1362" s="49">
        <v>6202.6</v>
      </c>
      <c r="I1362" s="144">
        <f t="shared" si="42"/>
        <v>49.996775753667585</v>
      </c>
      <c r="J1362" s="147">
        <f t="shared" si="43"/>
        <v>6203.4</v>
      </c>
      <c r="K1362" s="178"/>
    </row>
    <row r="1363" spans="1:11" x14ac:dyDescent="0.2">
      <c r="A1363" s="47" t="s">
        <v>704</v>
      </c>
      <c r="B1363" s="48">
        <v>922</v>
      </c>
      <c r="C1363" s="111">
        <v>5</v>
      </c>
      <c r="D1363" s="111">
        <v>5</v>
      </c>
      <c r="E1363" s="119">
        <v>540210040</v>
      </c>
      <c r="F1363" s="48"/>
      <c r="G1363" s="49">
        <v>12406</v>
      </c>
      <c r="H1363" s="49">
        <v>6202.6</v>
      </c>
      <c r="I1363" s="144">
        <f t="shared" si="42"/>
        <v>49.996775753667585</v>
      </c>
      <c r="J1363" s="147">
        <f t="shared" si="43"/>
        <v>6203.4</v>
      </c>
      <c r="K1363" s="178"/>
    </row>
    <row r="1364" spans="1:11" ht="25.5" x14ac:dyDescent="0.2">
      <c r="A1364" s="47" t="s">
        <v>233</v>
      </c>
      <c r="B1364" s="48">
        <v>922</v>
      </c>
      <c r="C1364" s="111">
        <v>5</v>
      </c>
      <c r="D1364" s="111">
        <v>5</v>
      </c>
      <c r="E1364" s="119">
        <v>540210040</v>
      </c>
      <c r="F1364" s="48">
        <v>200</v>
      </c>
      <c r="G1364" s="49">
        <v>12406</v>
      </c>
      <c r="H1364" s="49">
        <v>6202.6</v>
      </c>
      <c r="I1364" s="144">
        <f t="shared" si="42"/>
        <v>49.996775753667585</v>
      </c>
      <c r="J1364" s="147">
        <f t="shared" si="43"/>
        <v>6203.4</v>
      </c>
      <c r="K1364" s="178"/>
    </row>
    <row r="1365" spans="1:11" x14ac:dyDescent="0.2">
      <c r="A1365" s="47" t="s">
        <v>528</v>
      </c>
      <c r="B1365" s="48">
        <v>922</v>
      </c>
      <c r="C1365" s="111">
        <v>5</v>
      </c>
      <c r="D1365" s="111">
        <v>5</v>
      </c>
      <c r="E1365" s="119">
        <v>550000000</v>
      </c>
      <c r="F1365" s="48"/>
      <c r="G1365" s="49">
        <v>85900</v>
      </c>
      <c r="H1365" s="49">
        <v>25963.5</v>
      </c>
      <c r="I1365" s="144">
        <f t="shared" si="42"/>
        <v>30.225261932479629</v>
      </c>
      <c r="J1365" s="147">
        <f t="shared" si="43"/>
        <v>59936.5</v>
      </c>
      <c r="K1365" s="178"/>
    </row>
    <row r="1366" spans="1:11" x14ac:dyDescent="0.2">
      <c r="A1366" s="47" t="s">
        <v>705</v>
      </c>
      <c r="B1366" s="48">
        <v>922</v>
      </c>
      <c r="C1366" s="111">
        <v>5</v>
      </c>
      <c r="D1366" s="111">
        <v>5</v>
      </c>
      <c r="E1366" s="119">
        <v>550200000</v>
      </c>
      <c r="F1366" s="48"/>
      <c r="G1366" s="49">
        <v>85900</v>
      </c>
      <c r="H1366" s="49">
        <v>25963.5</v>
      </c>
      <c r="I1366" s="144">
        <f t="shared" si="42"/>
        <v>30.225261932479629</v>
      </c>
      <c r="J1366" s="147">
        <f t="shared" si="43"/>
        <v>59936.5</v>
      </c>
      <c r="K1366" s="178"/>
    </row>
    <row r="1367" spans="1:11" x14ac:dyDescent="0.2">
      <c r="A1367" s="47" t="s">
        <v>705</v>
      </c>
      <c r="B1367" s="48">
        <v>922</v>
      </c>
      <c r="C1367" s="111">
        <v>5</v>
      </c>
      <c r="D1367" s="111">
        <v>5</v>
      </c>
      <c r="E1367" s="119">
        <v>550260050</v>
      </c>
      <c r="F1367" s="48"/>
      <c r="G1367" s="49">
        <v>85900</v>
      </c>
      <c r="H1367" s="49">
        <v>25963.5</v>
      </c>
      <c r="I1367" s="144">
        <f t="shared" si="42"/>
        <v>30.225261932479629</v>
      </c>
      <c r="J1367" s="147">
        <f t="shared" si="43"/>
        <v>59936.5</v>
      </c>
      <c r="K1367" s="178"/>
    </row>
    <row r="1368" spans="1:11" x14ac:dyDescent="0.2">
      <c r="A1368" s="47" t="s">
        <v>227</v>
      </c>
      <c r="B1368" s="48">
        <v>922</v>
      </c>
      <c r="C1368" s="111">
        <v>5</v>
      </c>
      <c r="D1368" s="111">
        <v>5</v>
      </c>
      <c r="E1368" s="119">
        <v>550260050</v>
      </c>
      <c r="F1368" s="48">
        <v>800</v>
      </c>
      <c r="G1368" s="49">
        <v>85900</v>
      </c>
      <c r="H1368" s="49">
        <v>25963.5</v>
      </c>
      <c r="I1368" s="144">
        <f t="shared" si="42"/>
        <v>30.225261932479629</v>
      </c>
      <c r="J1368" s="147">
        <f t="shared" si="43"/>
        <v>59936.5</v>
      </c>
      <c r="K1368" s="178"/>
    </row>
    <row r="1369" spans="1:11" x14ac:dyDescent="0.2">
      <c r="A1369" s="47" t="s">
        <v>383</v>
      </c>
      <c r="B1369" s="48">
        <v>922</v>
      </c>
      <c r="C1369" s="111">
        <v>5</v>
      </c>
      <c r="D1369" s="111">
        <v>5</v>
      </c>
      <c r="E1369" s="119">
        <v>7500000000</v>
      </c>
      <c r="F1369" s="48"/>
      <c r="G1369" s="49">
        <v>48116.7</v>
      </c>
      <c r="H1369" s="49">
        <v>19830.900000000001</v>
      </c>
      <c r="I1369" s="144">
        <f t="shared" si="42"/>
        <v>41.214173041792144</v>
      </c>
      <c r="J1369" s="147">
        <f t="shared" si="43"/>
        <v>28285.799999999996</v>
      </c>
      <c r="K1369" s="178"/>
    </row>
    <row r="1370" spans="1:11" ht="38.25" x14ac:dyDescent="0.2">
      <c r="A1370" s="47" t="s">
        <v>854</v>
      </c>
      <c r="B1370" s="48">
        <v>922</v>
      </c>
      <c r="C1370" s="111">
        <v>5</v>
      </c>
      <c r="D1370" s="111">
        <v>5</v>
      </c>
      <c r="E1370" s="119">
        <v>7500020001</v>
      </c>
      <c r="F1370" s="48"/>
      <c r="G1370" s="49">
        <v>520</v>
      </c>
      <c r="H1370" s="49">
        <v>275.39999999999998</v>
      </c>
      <c r="I1370" s="144">
        <f t="shared" si="42"/>
        <v>52.96153846153846</v>
      </c>
      <c r="J1370" s="147">
        <f t="shared" si="43"/>
        <v>244.60000000000002</v>
      </c>
      <c r="K1370" s="178"/>
    </row>
    <row r="1371" spans="1:11" ht="25.5" x14ac:dyDescent="0.2">
      <c r="A1371" s="47" t="s">
        <v>233</v>
      </c>
      <c r="B1371" s="48">
        <v>922</v>
      </c>
      <c r="C1371" s="111">
        <v>5</v>
      </c>
      <c r="D1371" s="111">
        <v>5</v>
      </c>
      <c r="E1371" s="119">
        <v>7500020001</v>
      </c>
      <c r="F1371" s="48">
        <v>200</v>
      </c>
      <c r="G1371" s="49">
        <v>520</v>
      </c>
      <c r="H1371" s="49">
        <v>275.39999999999998</v>
      </c>
      <c r="I1371" s="144">
        <f t="shared" si="42"/>
        <v>52.96153846153846</v>
      </c>
      <c r="J1371" s="147">
        <f t="shared" si="43"/>
        <v>244.60000000000002</v>
      </c>
      <c r="K1371" s="178"/>
    </row>
    <row r="1372" spans="1:11" ht="25.5" x14ac:dyDescent="0.2">
      <c r="A1372" s="47" t="s">
        <v>384</v>
      </c>
      <c r="B1372" s="48">
        <v>922</v>
      </c>
      <c r="C1372" s="111">
        <v>5</v>
      </c>
      <c r="D1372" s="111">
        <v>5</v>
      </c>
      <c r="E1372" s="119">
        <v>7500040630</v>
      </c>
      <c r="F1372" s="48"/>
      <c r="G1372" s="49">
        <v>46396.7</v>
      </c>
      <c r="H1372" s="49">
        <v>18655.5</v>
      </c>
      <c r="I1372" s="144">
        <f t="shared" si="42"/>
        <v>40.208678634471852</v>
      </c>
      <c r="J1372" s="147">
        <f t="shared" si="43"/>
        <v>27741.199999999997</v>
      </c>
      <c r="K1372" s="178"/>
    </row>
    <row r="1373" spans="1:11" ht="38.25" x14ac:dyDescent="0.2">
      <c r="A1373" s="47" t="s">
        <v>231</v>
      </c>
      <c r="B1373" s="48">
        <v>922</v>
      </c>
      <c r="C1373" s="111">
        <v>5</v>
      </c>
      <c r="D1373" s="111">
        <v>5</v>
      </c>
      <c r="E1373" s="119">
        <v>7500040630</v>
      </c>
      <c r="F1373" s="48">
        <v>100</v>
      </c>
      <c r="G1373" s="49">
        <v>26511</v>
      </c>
      <c r="H1373" s="49">
        <v>14936.5</v>
      </c>
      <c r="I1373" s="144">
        <f t="shared" si="42"/>
        <v>56.340764211082195</v>
      </c>
      <c r="J1373" s="147">
        <f t="shared" si="43"/>
        <v>11574.5</v>
      </c>
      <c r="K1373" s="178"/>
    </row>
    <row r="1374" spans="1:11" ht="25.5" x14ac:dyDescent="0.2">
      <c r="A1374" s="47" t="s">
        <v>233</v>
      </c>
      <c r="B1374" s="48">
        <v>922</v>
      </c>
      <c r="C1374" s="111">
        <v>5</v>
      </c>
      <c r="D1374" s="111">
        <v>5</v>
      </c>
      <c r="E1374" s="119">
        <v>7500040630</v>
      </c>
      <c r="F1374" s="48">
        <v>200</v>
      </c>
      <c r="G1374" s="49">
        <v>19881.7</v>
      </c>
      <c r="H1374" s="49">
        <v>3719</v>
      </c>
      <c r="I1374" s="144">
        <f t="shared" si="42"/>
        <v>18.705643883571323</v>
      </c>
      <c r="J1374" s="147">
        <f t="shared" si="43"/>
        <v>16162.7</v>
      </c>
      <c r="K1374" s="178"/>
    </row>
    <row r="1375" spans="1:11" x14ac:dyDescent="0.2">
      <c r="A1375" s="47" t="s">
        <v>227</v>
      </c>
      <c r="B1375" s="48">
        <v>922</v>
      </c>
      <c r="C1375" s="111">
        <v>5</v>
      </c>
      <c r="D1375" s="111">
        <v>5</v>
      </c>
      <c r="E1375" s="119">
        <v>7500040630</v>
      </c>
      <c r="F1375" s="48">
        <v>800</v>
      </c>
      <c r="G1375" s="49">
        <v>4</v>
      </c>
      <c r="H1375" s="49">
        <v>0</v>
      </c>
      <c r="I1375" s="144">
        <f t="shared" si="42"/>
        <v>0</v>
      </c>
      <c r="J1375" s="147">
        <f t="shared" si="43"/>
        <v>4</v>
      </c>
      <c r="K1375" s="178"/>
    </row>
    <row r="1376" spans="1:11" ht="25.5" x14ac:dyDescent="0.2">
      <c r="A1376" s="47" t="s">
        <v>857</v>
      </c>
      <c r="B1376" s="48">
        <v>922</v>
      </c>
      <c r="C1376" s="111">
        <v>5</v>
      </c>
      <c r="D1376" s="111">
        <v>5</v>
      </c>
      <c r="E1376" s="119">
        <v>7500070011</v>
      </c>
      <c r="F1376" s="48"/>
      <c r="G1376" s="49">
        <v>1200</v>
      </c>
      <c r="H1376" s="49">
        <v>900</v>
      </c>
      <c r="I1376" s="144">
        <f t="shared" si="42"/>
        <v>75</v>
      </c>
      <c r="J1376" s="147">
        <f t="shared" si="43"/>
        <v>300</v>
      </c>
      <c r="K1376" s="178"/>
    </row>
    <row r="1377" spans="1:11" x14ac:dyDescent="0.2">
      <c r="A1377" s="47" t="s">
        <v>250</v>
      </c>
      <c r="B1377" s="48">
        <v>922</v>
      </c>
      <c r="C1377" s="111">
        <v>5</v>
      </c>
      <c r="D1377" s="111">
        <v>5</v>
      </c>
      <c r="E1377" s="119">
        <v>7500070011</v>
      </c>
      <c r="F1377" s="48">
        <v>500</v>
      </c>
      <c r="G1377" s="49">
        <v>1200</v>
      </c>
      <c r="H1377" s="49">
        <v>900</v>
      </c>
      <c r="I1377" s="144">
        <f t="shared" si="42"/>
        <v>75</v>
      </c>
      <c r="J1377" s="147">
        <f t="shared" si="43"/>
        <v>300</v>
      </c>
      <c r="K1377" s="178"/>
    </row>
    <row r="1378" spans="1:11" x14ac:dyDescent="0.2">
      <c r="A1378" s="47" t="s">
        <v>230</v>
      </c>
      <c r="B1378" s="48">
        <v>922</v>
      </c>
      <c r="C1378" s="111">
        <v>5</v>
      </c>
      <c r="D1378" s="111">
        <v>5</v>
      </c>
      <c r="E1378" s="119">
        <v>8900000000</v>
      </c>
      <c r="F1378" s="48"/>
      <c r="G1378" s="49">
        <v>14234.9</v>
      </c>
      <c r="H1378" s="49">
        <v>6948.4</v>
      </c>
      <c r="I1378" s="144">
        <f t="shared" si="42"/>
        <v>48.812425798565492</v>
      </c>
      <c r="J1378" s="147">
        <f t="shared" si="43"/>
        <v>7286.5</v>
      </c>
      <c r="K1378" s="178"/>
    </row>
    <row r="1379" spans="1:11" x14ac:dyDescent="0.2">
      <c r="A1379" s="47" t="s">
        <v>230</v>
      </c>
      <c r="B1379" s="48">
        <v>922</v>
      </c>
      <c r="C1379" s="111">
        <v>5</v>
      </c>
      <c r="D1379" s="111">
        <v>5</v>
      </c>
      <c r="E1379" s="119">
        <v>8900000110</v>
      </c>
      <c r="F1379" s="48"/>
      <c r="G1379" s="49">
        <v>10730</v>
      </c>
      <c r="H1379" s="49">
        <v>6244.4</v>
      </c>
      <c r="I1379" s="144">
        <f t="shared" si="42"/>
        <v>58.195712954333644</v>
      </c>
      <c r="J1379" s="147">
        <f t="shared" si="43"/>
        <v>4485.6000000000004</v>
      </c>
      <c r="K1379" s="178"/>
    </row>
    <row r="1380" spans="1:11" ht="38.25" x14ac:dyDescent="0.2">
      <c r="A1380" s="47" t="s">
        <v>231</v>
      </c>
      <c r="B1380" s="48">
        <v>922</v>
      </c>
      <c r="C1380" s="111">
        <v>5</v>
      </c>
      <c r="D1380" s="111">
        <v>5</v>
      </c>
      <c r="E1380" s="119">
        <v>8900000110</v>
      </c>
      <c r="F1380" s="48">
        <v>100</v>
      </c>
      <c r="G1380" s="49">
        <v>10730</v>
      </c>
      <c r="H1380" s="49">
        <v>6244.4</v>
      </c>
      <c r="I1380" s="144">
        <f t="shared" si="42"/>
        <v>58.195712954333644</v>
      </c>
      <c r="J1380" s="147">
        <f t="shared" si="43"/>
        <v>4485.6000000000004</v>
      </c>
      <c r="K1380" s="178"/>
    </row>
    <row r="1381" spans="1:11" x14ac:dyDescent="0.2">
      <c r="A1381" s="47" t="s">
        <v>230</v>
      </c>
      <c r="B1381" s="48">
        <v>922</v>
      </c>
      <c r="C1381" s="111">
        <v>5</v>
      </c>
      <c r="D1381" s="111">
        <v>5</v>
      </c>
      <c r="E1381" s="119">
        <v>8900000190</v>
      </c>
      <c r="F1381" s="48"/>
      <c r="G1381" s="49">
        <v>2964.9</v>
      </c>
      <c r="H1381" s="49">
        <v>704</v>
      </c>
      <c r="I1381" s="144">
        <f t="shared" si="42"/>
        <v>23.744477048129784</v>
      </c>
      <c r="J1381" s="147">
        <f t="shared" si="43"/>
        <v>2260.9</v>
      </c>
      <c r="K1381" s="178"/>
    </row>
    <row r="1382" spans="1:11" ht="38.25" x14ac:dyDescent="0.2">
      <c r="A1382" s="47" t="s">
        <v>231</v>
      </c>
      <c r="B1382" s="48">
        <v>922</v>
      </c>
      <c r="C1382" s="111">
        <v>5</v>
      </c>
      <c r="D1382" s="111">
        <v>5</v>
      </c>
      <c r="E1382" s="119">
        <v>8900000190</v>
      </c>
      <c r="F1382" s="48">
        <v>100</v>
      </c>
      <c r="G1382" s="49">
        <v>175</v>
      </c>
      <c r="H1382" s="49">
        <v>18</v>
      </c>
      <c r="I1382" s="144">
        <f t="shared" si="42"/>
        <v>10.285714285714285</v>
      </c>
      <c r="J1382" s="147">
        <f t="shared" si="43"/>
        <v>157</v>
      </c>
      <c r="K1382" s="178"/>
    </row>
    <row r="1383" spans="1:11" ht="25.5" x14ac:dyDescent="0.2">
      <c r="A1383" s="47" t="s">
        <v>233</v>
      </c>
      <c r="B1383" s="48">
        <v>922</v>
      </c>
      <c r="C1383" s="111">
        <v>5</v>
      </c>
      <c r="D1383" s="111">
        <v>5</v>
      </c>
      <c r="E1383" s="119">
        <v>8900000190</v>
      </c>
      <c r="F1383" s="48">
        <v>200</v>
      </c>
      <c r="G1383" s="49">
        <v>1759</v>
      </c>
      <c r="H1383" s="49">
        <v>253.1</v>
      </c>
      <c r="I1383" s="144">
        <f t="shared" si="42"/>
        <v>14.388857305287095</v>
      </c>
      <c r="J1383" s="147">
        <f t="shared" si="43"/>
        <v>1505.9</v>
      </c>
      <c r="K1383" s="178"/>
    </row>
    <row r="1384" spans="1:11" x14ac:dyDescent="0.2">
      <c r="A1384" s="47" t="s">
        <v>227</v>
      </c>
      <c r="B1384" s="48">
        <v>922</v>
      </c>
      <c r="C1384" s="111">
        <v>5</v>
      </c>
      <c r="D1384" s="111">
        <v>5</v>
      </c>
      <c r="E1384" s="119">
        <v>8900000190</v>
      </c>
      <c r="F1384" s="48">
        <v>800</v>
      </c>
      <c r="G1384" s="49">
        <v>1030.9000000000001</v>
      </c>
      <c r="H1384" s="49">
        <v>432.9</v>
      </c>
      <c r="I1384" s="144">
        <f t="shared" si="42"/>
        <v>41.992433795712479</v>
      </c>
      <c r="J1384" s="147">
        <f t="shared" si="43"/>
        <v>598.00000000000011</v>
      </c>
      <c r="K1384" s="178"/>
    </row>
    <row r="1385" spans="1:11" ht="25.5" x14ac:dyDescent="0.2">
      <c r="A1385" s="47" t="s">
        <v>806</v>
      </c>
      <c r="B1385" s="48">
        <v>922</v>
      </c>
      <c r="C1385" s="111">
        <v>5</v>
      </c>
      <c r="D1385" s="111">
        <v>5</v>
      </c>
      <c r="E1385" s="119">
        <v>8900000870</v>
      </c>
      <c r="F1385" s="48"/>
      <c r="G1385" s="49">
        <v>125</v>
      </c>
      <c r="H1385" s="49">
        <v>0</v>
      </c>
      <c r="I1385" s="144">
        <f t="shared" si="42"/>
        <v>0</v>
      </c>
      <c r="J1385" s="147">
        <f t="shared" si="43"/>
        <v>125</v>
      </c>
      <c r="K1385" s="178"/>
    </row>
    <row r="1386" spans="1:11" ht="38.25" x14ac:dyDescent="0.2">
      <c r="A1386" s="47" t="s">
        <v>231</v>
      </c>
      <c r="B1386" s="48">
        <v>922</v>
      </c>
      <c r="C1386" s="111">
        <v>5</v>
      </c>
      <c r="D1386" s="111">
        <v>5</v>
      </c>
      <c r="E1386" s="119">
        <v>8900000870</v>
      </c>
      <c r="F1386" s="48">
        <v>100</v>
      </c>
      <c r="G1386" s="49">
        <v>125</v>
      </c>
      <c r="H1386" s="49">
        <v>0</v>
      </c>
      <c r="I1386" s="144">
        <f t="shared" si="42"/>
        <v>0</v>
      </c>
      <c r="J1386" s="147">
        <f t="shared" si="43"/>
        <v>125</v>
      </c>
      <c r="K1386" s="178"/>
    </row>
    <row r="1387" spans="1:11" ht="25.5" x14ac:dyDescent="0.2">
      <c r="A1387" s="47" t="s">
        <v>1463</v>
      </c>
      <c r="B1387" s="48">
        <v>922</v>
      </c>
      <c r="C1387" s="111">
        <v>5</v>
      </c>
      <c r="D1387" s="111">
        <v>5</v>
      </c>
      <c r="E1387" s="119">
        <v>8900055490</v>
      </c>
      <c r="F1387" s="48"/>
      <c r="G1387" s="49">
        <v>415</v>
      </c>
      <c r="H1387" s="49">
        <v>0</v>
      </c>
      <c r="I1387" s="144">
        <f t="shared" si="42"/>
        <v>0</v>
      </c>
      <c r="J1387" s="147">
        <f t="shared" si="43"/>
        <v>415</v>
      </c>
      <c r="K1387" s="178"/>
    </row>
    <row r="1388" spans="1:11" ht="38.25" x14ac:dyDescent="0.2">
      <c r="A1388" s="47" t="s">
        <v>231</v>
      </c>
      <c r="B1388" s="48">
        <v>922</v>
      </c>
      <c r="C1388" s="111">
        <v>5</v>
      </c>
      <c r="D1388" s="111">
        <v>5</v>
      </c>
      <c r="E1388" s="119">
        <v>8900055490</v>
      </c>
      <c r="F1388" s="48">
        <v>100</v>
      </c>
      <c r="G1388" s="49">
        <v>415</v>
      </c>
      <c r="H1388" s="49">
        <v>0</v>
      </c>
      <c r="I1388" s="144">
        <f t="shared" si="42"/>
        <v>0</v>
      </c>
      <c r="J1388" s="147">
        <f t="shared" si="43"/>
        <v>415</v>
      </c>
      <c r="K1388" s="178"/>
    </row>
    <row r="1389" spans="1:11" ht="25.5" x14ac:dyDescent="0.2">
      <c r="A1389" s="47" t="s">
        <v>185</v>
      </c>
      <c r="B1389" s="48">
        <v>922</v>
      </c>
      <c r="C1389" s="111">
        <v>14</v>
      </c>
      <c r="D1389" s="111"/>
      <c r="E1389" s="119"/>
      <c r="F1389" s="48"/>
      <c r="G1389" s="49">
        <v>81225</v>
      </c>
      <c r="H1389" s="49">
        <v>47163.5</v>
      </c>
      <c r="I1389" s="144">
        <f t="shared" si="42"/>
        <v>58.065250846414287</v>
      </c>
      <c r="J1389" s="147">
        <f t="shared" si="43"/>
        <v>34061.5</v>
      </c>
      <c r="K1389" s="178"/>
    </row>
    <row r="1390" spans="1:11" x14ac:dyDescent="0.2">
      <c r="A1390" s="47" t="s">
        <v>131</v>
      </c>
      <c r="B1390" s="48">
        <v>922</v>
      </c>
      <c r="C1390" s="111">
        <v>14</v>
      </c>
      <c r="D1390" s="111">
        <v>3</v>
      </c>
      <c r="E1390" s="119"/>
      <c r="F1390" s="48"/>
      <c r="G1390" s="49">
        <v>81225</v>
      </c>
      <c r="H1390" s="49">
        <v>47163.5</v>
      </c>
      <c r="I1390" s="144">
        <f t="shared" si="42"/>
        <v>58.065250846414287</v>
      </c>
      <c r="J1390" s="147">
        <f t="shared" si="43"/>
        <v>34061.5</v>
      </c>
      <c r="K1390" s="178"/>
    </row>
    <row r="1391" spans="1:11" ht="38.25" x14ac:dyDescent="0.2">
      <c r="A1391" s="47" t="s">
        <v>1150</v>
      </c>
      <c r="B1391" s="48">
        <v>922</v>
      </c>
      <c r="C1391" s="111">
        <v>14</v>
      </c>
      <c r="D1391" s="111">
        <v>3</v>
      </c>
      <c r="E1391" s="119">
        <v>500000000</v>
      </c>
      <c r="F1391" s="48"/>
      <c r="G1391" s="49">
        <v>81225</v>
      </c>
      <c r="H1391" s="49">
        <v>47163.5</v>
      </c>
      <c r="I1391" s="144">
        <f t="shared" si="42"/>
        <v>58.065250846414287</v>
      </c>
      <c r="J1391" s="147">
        <f t="shared" si="43"/>
        <v>34061.5</v>
      </c>
      <c r="K1391" s="178"/>
    </row>
    <row r="1392" spans="1:11" ht="25.5" x14ac:dyDescent="0.2">
      <c r="A1392" s="47" t="s">
        <v>1151</v>
      </c>
      <c r="B1392" s="48">
        <v>922</v>
      </c>
      <c r="C1392" s="111">
        <v>14</v>
      </c>
      <c r="D1392" s="111">
        <v>3</v>
      </c>
      <c r="E1392" s="119">
        <v>540000000</v>
      </c>
      <c r="F1392" s="48"/>
      <c r="G1392" s="49">
        <v>81225</v>
      </c>
      <c r="H1392" s="49">
        <v>47163.5</v>
      </c>
      <c r="I1392" s="144">
        <f t="shared" si="42"/>
        <v>58.065250846414287</v>
      </c>
      <c r="J1392" s="147">
        <f t="shared" si="43"/>
        <v>34061.5</v>
      </c>
      <c r="K1392" s="178"/>
    </row>
    <row r="1393" spans="1:11" x14ac:dyDescent="0.2">
      <c r="A1393" s="47" t="s">
        <v>1156</v>
      </c>
      <c r="B1393" s="48">
        <v>922</v>
      </c>
      <c r="C1393" s="111">
        <v>14</v>
      </c>
      <c r="D1393" s="111">
        <v>3</v>
      </c>
      <c r="E1393" s="119">
        <v>540400000</v>
      </c>
      <c r="F1393" s="48"/>
      <c r="G1393" s="49">
        <v>81225</v>
      </c>
      <c r="H1393" s="49">
        <v>47163.5</v>
      </c>
      <c r="I1393" s="144">
        <f t="shared" si="42"/>
        <v>58.065250846414287</v>
      </c>
      <c r="J1393" s="147">
        <f t="shared" si="43"/>
        <v>34061.5</v>
      </c>
      <c r="K1393" s="178"/>
    </row>
    <row r="1394" spans="1:11" ht="89.25" x14ac:dyDescent="0.2">
      <c r="A1394" s="47" t="s">
        <v>706</v>
      </c>
      <c r="B1394" s="48">
        <v>922</v>
      </c>
      <c r="C1394" s="111">
        <v>14</v>
      </c>
      <c r="D1394" s="111">
        <v>3</v>
      </c>
      <c r="E1394" s="119">
        <v>540475010</v>
      </c>
      <c r="F1394" s="48"/>
      <c r="G1394" s="49">
        <v>81225</v>
      </c>
      <c r="H1394" s="49">
        <v>47163.5</v>
      </c>
      <c r="I1394" s="144">
        <f t="shared" si="42"/>
        <v>58.065250846414287</v>
      </c>
      <c r="J1394" s="147">
        <f t="shared" si="43"/>
        <v>34061.5</v>
      </c>
      <c r="K1394" s="178"/>
    </row>
    <row r="1395" spans="1:11" x14ac:dyDescent="0.2">
      <c r="A1395" s="47" t="s">
        <v>250</v>
      </c>
      <c r="B1395" s="48">
        <v>922</v>
      </c>
      <c r="C1395" s="111">
        <v>14</v>
      </c>
      <c r="D1395" s="111">
        <v>3</v>
      </c>
      <c r="E1395" s="119">
        <v>540475010</v>
      </c>
      <c r="F1395" s="48">
        <v>500</v>
      </c>
      <c r="G1395" s="49">
        <v>81225</v>
      </c>
      <c r="H1395" s="49">
        <v>47163.5</v>
      </c>
      <c r="I1395" s="144">
        <f t="shared" si="42"/>
        <v>58.065250846414287</v>
      </c>
      <c r="J1395" s="147">
        <f t="shared" si="43"/>
        <v>34061.5</v>
      </c>
      <c r="K1395" s="178"/>
    </row>
    <row r="1396" spans="1:11" s="22" customFormat="1" x14ac:dyDescent="0.2">
      <c r="A1396" s="77" t="s">
        <v>707</v>
      </c>
      <c r="B1396" s="78">
        <v>923</v>
      </c>
      <c r="C1396" s="110"/>
      <c r="D1396" s="110"/>
      <c r="E1396" s="118"/>
      <c r="F1396" s="78"/>
      <c r="G1396" s="76">
        <v>17764276.100000001</v>
      </c>
      <c r="H1396" s="76">
        <v>10143529</v>
      </c>
      <c r="I1396" s="138">
        <f t="shared" si="42"/>
        <v>57.100716870753878</v>
      </c>
      <c r="J1396" s="147">
        <f t="shared" si="43"/>
        <v>7620747.1000000015</v>
      </c>
      <c r="K1396" s="179"/>
    </row>
    <row r="1397" spans="1:11" x14ac:dyDescent="0.2">
      <c r="A1397" s="47" t="s">
        <v>155</v>
      </c>
      <c r="B1397" s="48">
        <v>923</v>
      </c>
      <c r="C1397" s="111">
        <v>1</v>
      </c>
      <c r="D1397" s="111"/>
      <c r="E1397" s="119"/>
      <c r="F1397" s="48"/>
      <c r="G1397" s="49">
        <v>113399.2</v>
      </c>
      <c r="H1397" s="49">
        <v>68757.3</v>
      </c>
      <c r="I1397" s="144">
        <f t="shared" si="42"/>
        <v>60.632967428341658</v>
      </c>
      <c r="J1397" s="147">
        <f t="shared" si="43"/>
        <v>44641.899999999994</v>
      </c>
      <c r="K1397" s="178"/>
    </row>
    <row r="1398" spans="1:11" x14ac:dyDescent="0.2">
      <c r="A1398" s="47" t="s">
        <v>89</v>
      </c>
      <c r="B1398" s="48">
        <v>923</v>
      </c>
      <c r="C1398" s="111">
        <v>1</v>
      </c>
      <c r="D1398" s="111">
        <v>10</v>
      </c>
      <c r="E1398" s="119"/>
      <c r="F1398" s="48"/>
      <c r="G1398" s="49">
        <v>113399.2</v>
      </c>
      <c r="H1398" s="49">
        <v>68757.3</v>
      </c>
      <c r="I1398" s="144">
        <f t="shared" si="42"/>
        <v>60.632967428341658</v>
      </c>
      <c r="J1398" s="147">
        <f t="shared" si="43"/>
        <v>44641.899999999994</v>
      </c>
      <c r="K1398" s="178"/>
    </row>
    <row r="1399" spans="1:11" ht="25.5" x14ac:dyDescent="0.2">
      <c r="A1399" s="47" t="s">
        <v>1157</v>
      </c>
      <c r="B1399" s="48">
        <v>923</v>
      </c>
      <c r="C1399" s="111">
        <v>1</v>
      </c>
      <c r="D1399" s="111">
        <v>10</v>
      </c>
      <c r="E1399" s="119">
        <v>3700000000</v>
      </c>
      <c r="F1399" s="48"/>
      <c r="G1399" s="49">
        <v>113399.2</v>
      </c>
      <c r="H1399" s="49">
        <v>68757.3</v>
      </c>
      <c r="I1399" s="144">
        <f t="shared" si="42"/>
        <v>60.632967428341658</v>
      </c>
      <c r="J1399" s="147">
        <f t="shared" si="43"/>
        <v>44641.899999999994</v>
      </c>
      <c r="K1399" s="178"/>
    </row>
    <row r="1400" spans="1:11" ht="25.5" x14ac:dyDescent="0.2">
      <c r="A1400" s="47" t="s">
        <v>1158</v>
      </c>
      <c r="B1400" s="48">
        <v>923</v>
      </c>
      <c r="C1400" s="111">
        <v>1</v>
      </c>
      <c r="D1400" s="111">
        <v>10</v>
      </c>
      <c r="E1400" s="119">
        <v>3750000000</v>
      </c>
      <c r="F1400" s="48"/>
      <c r="G1400" s="49">
        <v>113399.2</v>
      </c>
      <c r="H1400" s="49">
        <v>68757.3</v>
      </c>
      <c r="I1400" s="144">
        <f t="shared" si="42"/>
        <v>60.632967428341658</v>
      </c>
      <c r="J1400" s="147">
        <f t="shared" si="43"/>
        <v>44641.899999999994</v>
      </c>
      <c r="K1400" s="178"/>
    </row>
    <row r="1401" spans="1:11" ht="25.5" x14ac:dyDescent="0.2">
      <c r="A1401" s="47" t="s">
        <v>1158</v>
      </c>
      <c r="B1401" s="48">
        <v>923</v>
      </c>
      <c r="C1401" s="111">
        <v>1</v>
      </c>
      <c r="D1401" s="111">
        <v>10</v>
      </c>
      <c r="E1401" s="119">
        <v>3750100000</v>
      </c>
      <c r="F1401" s="48"/>
      <c r="G1401" s="49">
        <v>10135</v>
      </c>
      <c r="H1401" s="49">
        <v>8295.1</v>
      </c>
      <c r="I1401" s="144">
        <f t="shared" si="42"/>
        <v>81.846077947705979</v>
      </c>
      <c r="J1401" s="147">
        <f t="shared" si="43"/>
        <v>1839.8999999999996</v>
      </c>
      <c r="K1401" s="178"/>
    </row>
    <row r="1402" spans="1:11" x14ac:dyDescent="0.2">
      <c r="A1402" s="47" t="s">
        <v>1159</v>
      </c>
      <c r="B1402" s="48">
        <v>923</v>
      </c>
      <c r="C1402" s="111">
        <v>1</v>
      </c>
      <c r="D1402" s="111">
        <v>10</v>
      </c>
      <c r="E1402" s="119">
        <v>3750142002</v>
      </c>
      <c r="F1402" s="48"/>
      <c r="G1402" s="49">
        <v>8250</v>
      </c>
      <c r="H1402" s="49">
        <v>8250</v>
      </c>
      <c r="I1402" s="144">
        <f t="shared" si="42"/>
        <v>100</v>
      </c>
      <c r="J1402" s="147">
        <f t="shared" si="43"/>
        <v>0</v>
      </c>
      <c r="K1402" s="178"/>
    </row>
    <row r="1403" spans="1:11" ht="25.5" x14ac:dyDescent="0.2">
      <c r="A1403" s="47" t="s">
        <v>226</v>
      </c>
      <c r="B1403" s="48">
        <v>923</v>
      </c>
      <c r="C1403" s="111">
        <v>1</v>
      </c>
      <c r="D1403" s="111">
        <v>10</v>
      </c>
      <c r="E1403" s="119">
        <v>3750142002</v>
      </c>
      <c r="F1403" s="48">
        <v>600</v>
      </c>
      <c r="G1403" s="49">
        <v>8250</v>
      </c>
      <c r="H1403" s="49">
        <v>8250</v>
      </c>
      <c r="I1403" s="144">
        <f t="shared" si="42"/>
        <v>100</v>
      </c>
      <c r="J1403" s="147">
        <f t="shared" si="43"/>
        <v>0</v>
      </c>
      <c r="K1403" s="178"/>
    </row>
    <row r="1404" spans="1:11" x14ac:dyDescent="0.2">
      <c r="A1404" s="47" t="s">
        <v>655</v>
      </c>
      <c r="B1404" s="48">
        <v>923</v>
      </c>
      <c r="C1404" s="111">
        <v>1</v>
      </c>
      <c r="D1404" s="111">
        <v>10</v>
      </c>
      <c r="E1404" s="119">
        <v>3750146110</v>
      </c>
      <c r="F1404" s="48"/>
      <c r="G1404" s="49">
        <v>1885</v>
      </c>
      <c r="H1404" s="49">
        <v>45.1</v>
      </c>
      <c r="I1404" s="144">
        <f t="shared" si="42"/>
        <v>2.3925729442970822</v>
      </c>
      <c r="J1404" s="147">
        <f t="shared" si="43"/>
        <v>1839.9</v>
      </c>
      <c r="K1404" s="178"/>
    </row>
    <row r="1405" spans="1:11" ht="25.5" x14ac:dyDescent="0.2">
      <c r="A1405" s="47" t="s">
        <v>233</v>
      </c>
      <c r="B1405" s="48">
        <v>923</v>
      </c>
      <c r="C1405" s="111">
        <v>1</v>
      </c>
      <c r="D1405" s="111">
        <v>10</v>
      </c>
      <c r="E1405" s="119">
        <v>3750146110</v>
      </c>
      <c r="F1405" s="48">
        <v>200</v>
      </c>
      <c r="G1405" s="49">
        <v>1235</v>
      </c>
      <c r="H1405" s="49">
        <v>45.1</v>
      </c>
      <c r="I1405" s="144">
        <f t="shared" si="42"/>
        <v>3.6518218623481786</v>
      </c>
      <c r="J1405" s="147">
        <f t="shared" si="43"/>
        <v>1189.9000000000001</v>
      </c>
      <c r="K1405" s="178"/>
    </row>
    <row r="1406" spans="1:11" ht="25.5" x14ac:dyDescent="0.2">
      <c r="A1406" s="47" t="s">
        <v>226</v>
      </c>
      <c r="B1406" s="48">
        <v>923</v>
      </c>
      <c r="C1406" s="111">
        <v>1</v>
      </c>
      <c r="D1406" s="111">
        <v>10</v>
      </c>
      <c r="E1406" s="119">
        <v>3750146110</v>
      </c>
      <c r="F1406" s="48">
        <v>600</v>
      </c>
      <c r="G1406" s="49">
        <v>650</v>
      </c>
      <c r="H1406" s="49">
        <v>0</v>
      </c>
      <c r="I1406" s="144">
        <f t="shared" si="42"/>
        <v>0</v>
      </c>
      <c r="J1406" s="147">
        <f t="shared" si="43"/>
        <v>650</v>
      </c>
      <c r="K1406" s="178"/>
    </row>
    <row r="1407" spans="1:11" ht="25.5" x14ac:dyDescent="0.2">
      <c r="A1407" s="47" t="s">
        <v>1160</v>
      </c>
      <c r="B1407" s="48">
        <v>923</v>
      </c>
      <c r="C1407" s="111">
        <v>1</v>
      </c>
      <c r="D1407" s="111">
        <v>10</v>
      </c>
      <c r="E1407" s="119">
        <v>3750200000</v>
      </c>
      <c r="F1407" s="48"/>
      <c r="G1407" s="49">
        <v>103264.2</v>
      </c>
      <c r="H1407" s="49">
        <v>60462.2</v>
      </c>
      <c r="I1407" s="144">
        <f t="shared" si="42"/>
        <v>58.55097894526854</v>
      </c>
      <c r="J1407" s="147">
        <f t="shared" si="43"/>
        <v>42802</v>
      </c>
      <c r="K1407" s="178"/>
    </row>
    <row r="1408" spans="1:11" ht="38.25" x14ac:dyDescent="0.2">
      <c r="A1408" s="47" t="s">
        <v>808</v>
      </c>
      <c r="B1408" s="48">
        <v>923</v>
      </c>
      <c r="C1408" s="111">
        <v>1</v>
      </c>
      <c r="D1408" s="111">
        <v>10</v>
      </c>
      <c r="E1408" s="119">
        <v>3750246100</v>
      </c>
      <c r="F1408" s="48"/>
      <c r="G1408" s="49">
        <v>78435.199999999997</v>
      </c>
      <c r="H1408" s="49">
        <v>47222.400000000001</v>
      </c>
      <c r="I1408" s="144">
        <f t="shared" si="42"/>
        <v>60.205621965648085</v>
      </c>
      <c r="J1408" s="147">
        <f t="shared" si="43"/>
        <v>31212.799999999996</v>
      </c>
      <c r="K1408" s="178"/>
    </row>
    <row r="1409" spans="1:11" ht="25.5" x14ac:dyDescent="0.2">
      <c r="A1409" s="47" t="s">
        <v>226</v>
      </c>
      <c r="B1409" s="48">
        <v>923</v>
      </c>
      <c r="C1409" s="111">
        <v>1</v>
      </c>
      <c r="D1409" s="111">
        <v>10</v>
      </c>
      <c r="E1409" s="119">
        <v>3750246100</v>
      </c>
      <c r="F1409" s="48">
        <v>600</v>
      </c>
      <c r="G1409" s="49">
        <v>78435.199999999997</v>
      </c>
      <c r="H1409" s="49">
        <v>47222.400000000001</v>
      </c>
      <c r="I1409" s="144">
        <f t="shared" si="42"/>
        <v>60.205621965648085</v>
      </c>
      <c r="J1409" s="147">
        <f t="shared" si="43"/>
        <v>31212.799999999996</v>
      </c>
      <c r="K1409" s="178"/>
    </row>
    <row r="1410" spans="1:11" ht="51" x14ac:dyDescent="0.2">
      <c r="A1410" s="47" t="s">
        <v>1161</v>
      </c>
      <c r="B1410" s="48">
        <v>923</v>
      </c>
      <c r="C1410" s="111">
        <v>1</v>
      </c>
      <c r="D1410" s="111">
        <v>10</v>
      </c>
      <c r="E1410" s="119">
        <v>3750246200</v>
      </c>
      <c r="F1410" s="48"/>
      <c r="G1410" s="49">
        <v>24829</v>
      </c>
      <c r="H1410" s="49">
        <v>13239.8</v>
      </c>
      <c r="I1410" s="144">
        <f t="shared" si="42"/>
        <v>53.323935720327029</v>
      </c>
      <c r="J1410" s="147">
        <f t="shared" si="43"/>
        <v>11589.2</v>
      </c>
      <c r="K1410" s="178"/>
    </row>
    <row r="1411" spans="1:11" ht="25.5" x14ac:dyDescent="0.2">
      <c r="A1411" s="47" t="s">
        <v>226</v>
      </c>
      <c r="B1411" s="48">
        <v>923</v>
      </c>
      <c r="C1411" s="111">
        <v>1</v>
      </c>
      <c r="D1411" s="111">
        <v>10</v>
      </c>
      <c r="E1411" s="119">
        <v>3750246200</v>
      </c>
      <c r="F1411" s="48">
        <v>600</v>
      </c>
      <c r="G1411" s="49">
        <v>24829</v>
      </c>
      <c r="H1411" s="49">
        <v>13239.8</v>
      </c>
      <c r="I1411" s="144">
        <f t="shared" si="42"/>
        <v>53.323935720327029</v>
      </c>
      <c r="J1411" s="147">
        <f t="shared" si="43"/>
        <v>11589.2</v>
      </c>
      <c r="K1411" s="178"/>
    </row>
    <row r="1412" spans="1:11" x14ac:dyDescent="0.2">
      <c r="A1412" s="47" t="s">
        <v>158</v>
      </c>
      <c r="B1412" s="48">
        <v>923</v>
      </c>
      <c r="C1412" s="111">
        <v>4</v>
      </c>
      <c r="D1412" s="111"/>
      <c r="E1412" s="119"/>
      <c r="F1412" s="48"/>
      <c r="G1412" s="49">
        <v>836</v>
      </c>
      <c r="H1412" s="49">
        <v>213.8</v>
      </c>
      <c r="I1412" s="144">
        <f t="shared" si="42"/>
        <v>25.574162679425839</v>
      </c>
      <c r="J1412" s="147">
        <f t="shared" si="43"/>
        <v>622.20000000000005</v>
      </c>
      <c r="K1412" s="178"/>
    </row>
    <row r="1413" spans="1:11" x14ac:dyDescent="0.2">
      <c r="A1413" s="47" t="s">
        <v>147</v>
      </c>
      <c r="B1413" s="48">
        <v>923</v>
      </c>
      <c r="C1413" s="111">
        <v>4</v>
      </c>
      <c r="D1413" s="111">
        <v>10</v>
      </c>
      <c r="E1413" s="119"/>
      <c r="F1413" s="48"/>
      <c r="G1413" s="49">
        <v>836</v>
      </c>
      <c r="H1413" s="49">
        <v>213.8</v>
      </c>
      <c r="I1413" s="144">
        <f t="shared" si="42"/>
        <v>25.574162679425839</v>
      </c>
      <c r="J1413" s="147">
        <f t="shared" si="43"/>
        <v>622.20000000000005</v>
      </c>
      <c r="K1413" s="178"/>
    </row>
    <row r="1414" spans="1:11" ht="25.5" x14ac:dyDescent="0.2">
      <c r="A1414" s="47" t="s">
        <v>949</v>
      </c>
      <c r="B1414" s="48">
        <v>923</v>
      </c>
      <c r="C1414" s="111">
        <v>4</v>
      </c>
      <c r="D1414" s="111">
        <v>10</v>
      </c>
      <c r="E1414" s="119">
        <v>1200000000</v>
      </c>
      <c r="F1414" s="48"/>
      <c r="G1414" s="49">
        <v>836</v>
      </c>
      <c r="H1414" s="49">
        <v>213.8</v>
      </c>
      <c r="I1414" s="144">
        <f t="shared" si="42"/>
        <v>25.574162679425839</v>
      </c>
      <c r="J1414" s="147">
        <f t="shared" si="43"/>
        <v>622.20000000000005</v>
      </c>
      <c r="K1414" s="178"/>
    </row>
    <row r="1415" spans="1:11" ht="25.5" x14ac:dyDescent="0.2">
      <c r="A1415" s="47" t="s">
        <v>950</v>
      </c>
      <c r="B1415" s="48">
        <v>923</v>
      </c>
      <c r="C1415" s="111">
        <v>4</v>
      </c>
      <c r="D1415" s="111">
        <v>10</v>
      </c>
      <c r="E1415" s="119">
        <v>1240000000</v>
      </c>
      <c r="F1415" s="48"/>
      <c r="G1415" s="49">
        <v>836</v>
      </c>
      <c r="H1415" s="49">
        <v>213.8</v>
      </c>
      <c r="I1415" s="144">
        <f t="shared" si="42"/>
        <v>25.574162679425839</v>
      </c>
      <c r="J1415" s="147">
        <f t="shared" si="43"/>
        <v>622.20000000000005</v>
      </c>
      <c r="K1415" s="178"/>
    </row>
    <row r="1416" spans="1:11" x14ac:dyDescent="0.2">
      <c r="A1416" s="47" t="s">
        <v>951</v>
      </c>
      <c r="B1416" s="48">
        <v>923</v>
      </c>
      <c r="C1416" s="111">
        <v>4</v>
      </c>
      <c r="D1416" s="111">
        <v>10</v>
      </c>
      <c r="E1416" s="119">
        <v>1240100000</v>
      </c>
      <c r="F1416" s="48"/>
      <c r="G1416" s="49">
        <v>836</v>
      </c>
      <c r="H1416" s="49">
        <v>213.8</v>
      </c>
      <c r="I1416" s="144">
        <f t="shared" si="42"/>
        <v>25.574162679425839</v>
      </c>
      <c r="J1416" s="147">
        <f t="shared" si="43"/>
        <v>622.20000000000005</v>
      </c>
      <c r="K1416" s="178"/>
    </row>
    <row r="1417" spans="1:11" ht="25.5" x14ac:dyDescent="0.2">
      <c r="A1417" s="47" t="s">
        <v>467</v>
      </c>
      <c r="B1417" s="48">
        <v>923</v>
      </c>
      <c r="C1417" s="111">
        <v>4</v>
      </c>
      <c r="D1417" s="111">
        <v>10</v>
      </c>
      <c r="E1417" s="119">
        <v>1240100071</v>
      </c>
      <c r="F1417" s="48"/>
      <c r="G1417" s="49">
        <v>836</v>
      </c>
      <c r="H1417" s="49">
        <v>213.8</v>
      </c>
      <c r="I1417" s="144">
        <f t="shared" si="42"/>
        <v>25.574162679425839</v>
      </c>
      <c r="J1417" s="147">
        <f t="shared" si="43"/>
        <v>622.20000000000005</v>
      </c>
      <c r="K1417" s="178"/>
    </row>
    <row r="1418" spans="1:11" ht="25.5" x14ac:dyDescent="0.2">
      <c r="A1418" s="47" t="s">
        <v>233</v>
      </c>
      <c r="B1418" s="48">
        <v>923</v>
      </c>
      <c r="C1418" s="111">
        <v>4</v>
      </c>
      <c r="D1418" s="111">
        <v>10</v>
      </c>
      <c r="E1418" s="119">
        <v>1240100071</v>
      </c>
      <c r="F1418" s="48">
        <v>200</v>
      </c>
      <c r="G1418" s="49">
        <v>836</v>
      </c>
      <c r="H1418" s="49">
        <v>213.8</v>
      </c>
      <c r="I1418" s="144">
        <f t="shared" ref="I1418:I1481" si="44">H1418/G1418*100</f>
        <v>25.574162679425839</v>
      </c>
      <c r="J1418" s="147">
        <f t="shared" ref="J1418:J1481" si="45">G1418-H1418</f>
        <v>622.20000000000005</v>
      </c>
      <c r="K1418" s="178"/>
    </row>
    <row r="1419" spans="1:11" x14ac:dyDescent="0.2">
      <c r="A1419" s="47" t="s">
        <v>161</v>
      </c>
      <c r="B1419" s="48">
        <v>923</v>
      </c>
      <c r="C1419" s="111">
        <v>7</v>
      </c>
      <c r="D1419" s="111"/>
      <c r="E1419" s="119"/>
      <c r="F1419" s="48"/>
      <c r="G1419" s="49">
        <v>16890318.399999999</v>
      </c>
      <c r="H1419" s="49">
        <v>9778009.5999999996</v>
      </c>
      <c r="I1419" s="144">
        <f t="shared" si="44"/>
        <v>57.891209439840999</v>
      </c>
      <c r="J1419" s="147">
        <f t="shared" si="45"/>
        <v>7112308.7999999989</v>
      </c>
      <c r="K1419" s="177">
        <f>G1425+G1427+G1429+G1435+G1440+G1443+G1444+G1447+G1448+G1452+G1454+G1456+G1459+G1462+G1466+G1468+G1470+G1472+G1474+G1476+G1478+G1480+G1482+G1483+G1485+G1488+G1490+G1491+G1497+G1501+G1507+G1508+G1510+G1516+G1522+G1523+G1524+G1526+G1532+G1538+G1543+G1546+G1549+G1553+G1554+G1558+G1561+G1562+G1565+G1568+G1570+G1574+G1577+G1576+G1578+G1580+G1583+G1586+G1591+G1594+G1599+G1602+G1607+G1610+G1611+G1612+G1613+G1616+G1618+G1619+G1620+G1622+G1624+G1627+G1630+G163+G1631</f>
        <v>16895630.399999995</v>
      </c>
    </row>
    <row r="1420" spans="1:11" x14ac:dyDescent="0.2">
      <c r="A1420" s="47" t="s">
        <v>149</v>
      </c>
      <c r="B1420" s="48">
        <v>923</v>
      </c>
      <c r="C1420" s="111">
        <v>7</v>
      </c>
      <c r="D1420" s="111">
        <v>1</v>
      </c>
      <c r="E1420" s="119"/>
      <c r="F1420" s="48"/>
      <c r="G1420" s="49">
        <v>4626073.0999999996</v>
      </c>
      <c r="H1420" s="49">
        <v>2644746.7000000002</v>
      </c>
      <c r="I1420" s="144">
        <f t="shared" si="44"/>
        <v>57.170447652459288</v>
      </c>
      <c r="J1420" s="147">
        <f t="shared" si="45"/>
        <v>1981326.3999999994</v>
      </c>
      <c r="K1420" s="178"/>
    </row>
    <row r="1421" spans="1:11" ht="25.5" x14ac:dyDescent="0.2">
      <c r="A1421" s="47" t="s">
        <v>1039</v>
      </c>
      <c r="B1421" s="48">
        <v>923</v>
      </c>
      <c r="C1421" s="111">
        <v>7</v>
      </c>
      <c r="D1421" s="111">
        <v>1</v>
      </c>
      <c r="E1421" s="119">
        <v>700000000</v>
      </c>
      <c r="F1421" s="48"/>
      <c r="G1421" s="49">
        <v>4626073.0999999996</v>
      </c>
      <c r="H1421" s="49">
        <v>2644746.7000000002</v>
      </c>
      <c r="I1421" s="144">
        <f t="shared" si="44"/>
        <v>57.170447652459288</v>
      </c>
      <c r="J1421" s="147">
        <f t="shared" si="45"/>
        <v>1981326.3999999994</v>
      </c>
      <c r="K1421" s="178"/>
    </row>
    <row r="1422" spans="1:11" ht="25.5" x14ac:dyDescent="0.2">
      <c r="A1422" s="47" t="s">
        <v>1040</v>
      </c>
      <c r="B1422" s="48">
        <v>923</v>
      </c>
      <c r="C1422" s="111">
        <v>7</v>
      </c>
      <c r="D1422" s="111">
        <v>1</v>
      </c>
      <c r="E1422" s="119">
        <v>750000000</v>
      </c>
      <c r="F1422" s="48"/>
      <c r="G1422" s="49">
        <v>4626073.0999999996</v>
      </c>
      <c r="H1422" s="49">
        <v>2644746.7000000002</v>
      </c>
      <c r="I1422" s="144">
        <f t="shared" si="44"/>
        <v>57.170447652459288</v>
      </c>
      <c r="J1422" s="147">
        <f t="shared" si="45"/>
        <v>1981326.3999999994</v>
      </c>
      <c r="K1422" s="178"/>
    </row>
    <row r="1423" spans="1:11" ht="63.75" x14ac:dyDescent="0.2">
      <c r="A1423" s="47" t="s">
        <v>1162</v>
      </c>
      <c r="B1423" s="48">
        <v>923</v>
      </c>
      <c r="C1423" s="111">
        <v>7</v>
      </c>
      <c r="D1423" s="111">
        <v>1</v>
      </c>
      <c r="E1423" s="119">
        <v>750100000</v>
      </c>
      <c r="F1423" s="48"/>
      <c r="G1423" s="49">
        <v>4626073.0999999996</v>
      </c>
      <c r="H1423" s="49">
        <v>2644746.7000000002</v>
      </c>
      <c r="I1423" s="144">
        <f t="shared" si="44"/>
        <v>57.170447652459288</v>
      </c>
      <c r="J1423" s="147">
        <f t="shared" si="45"/>
        <v>1981326.3999999994</v>
      </c>
      <c r="K1423" s="178"/>
    </row>
    <row r="1424" spans="1:11" ht="38.25" x14ac:dyDescent="0.2">
      <c r="A1424" s="47" t="s">
        <v>332</v>
      </c>
      <c r="B1424" s="48">
        <v>923</v>
      </c>
      <c r="C1424" s="111">
        <v>7</v>
      </c>
      <c r="D1424" s="111">
        <v>1</v>
      </c>
      <c r="E1424" s="119">
        <v>750162110</v>
      </c>
      <c r="F1424" s="48"/>
      <c r="G1424" s="49">
        <v>44442</v>
      </c>
      <c r="H1424" s="49">
        <v>18482.3</v>
      </c>
      <c r="I1424" s="144">
        <f t="shared" si="44"/>
        <v>41.587462310427071</v>
      </c>
      <c r="J1424" s="147">
        <f t="shared" si="45"/>
        <v>25959.7</v>
      </c>
      <c r="K1424" s="178"/>
    </row>
    <row r="1425" spans="1:11" x14ac:dyDescent="0.2">
      <c r="A1425" s="47" t="s">
        <v>227</v>
      </c>
      <c r="B1425" s="48">
        <v>923</v>
      </c>
      <c r="C1425" s="111">
        <v>7</v>
      </c>
      <c r="D1425" s="111">
        <v>1</v>
      </c>
      <c r="E1425" s="119">
        <v>750162110</v>
      </c>
      <c r="F1425" s="48">
        <v>800</v>
      </c>
      <c r="G1425" s="49">
        <v>44442</v>
      </c>
      <c r="H1425" s="49">
        <v>18482.3</v>
      </c>
      <c r="I1425" s="144">
        <f t="shared" si="44"/>
        <v>41.587462310427071</v>
      </c>
      <c r="J1425" s="147">
        <f t="shared" si="45"/>
        <v>25959.7</v>
      </c>
      <c r="K1425" s="178"/>
    </row>
    <row r="1426" spans="1:11" ht="63.75" x14ac:dyDescent="0.2">
      <c r="A1426" s="47" t="s">
        <v>709</v>
      </c>
      <c r="B1426" s="48">
        <v>923</v>
      </c>
      <c r="C1426" s="111">
        <v>7</v>
      </c>
      <c r="D1426" s="111">
        <v>1</v>
      </c>
      <c r="E1426" s="119">
        <v>750176020</v>
      </c>
      <c r="F1426" s="48"/>
      <c r="G1426" s="49">
        <v>4555544.0999999996</v>
      </c>
      <c r="H1426" s="49">
        <v>2626264.4</v>
      </c>
      <c r="I1426" s="144">
        <f t="shared" si="44"/>
        <v>57.649851309748058</v>
      </c>
      <c r="J1426" s="147">
        <f t="shared" si="45"/>
        <v>1929279.6999999997</v>
      </c>
      <c r="K1426" s="178"/>
    </row>
    <row r="1427" spans="1:11" x14ac:dyDescent="0.2">
      <c r="A1427" s="47" t="s">
        <v>250</v>
      </c>
      <c r="B1427" s="48">
        <v>923</v>
      </c>
      <c r="C1427" s="111">
        <v>7</v>
      </c>
      <c r="D1427" s="111">
        <v>1</v>
      </c>
      <c r="E1427" s="119">
        <v>750176020</v>
      </c>
      <c r="F1427" s="48">
        <v>500</v>
      </c>
      <c r="G1427" s="49">
        <v>4555544.0999999996</v>
      </c>
      <c r="H1427" s="49">
        <v>2626264.4</v>
      </c>
      <c r="I1427" s="144">
        <f t="shared" si="44"/>
        <v>57.649851309748058</v>
      </c>
      <c r="J1427" s="147">
        <f t="shared" si="45"/>
        <v>1929279.6999999997</v>
      </c>
      <c r="K1427" s="178"/>
    </row>
    <row r="1428" spans="1:11" ht="63.75" x14ac:dyDescent="0.2">
      <c r="A1428" s="47" t="s">
        <v>711</v>
      </c>
      <c r="B1428" s="48">
        <v>923</v>
      </c>
      <c r="C1428" s="111">
        <v>7</v>
      </c>
      <c r="D1428" s="111">
        <v>1</v>
      </c>
      <c r="E1428" s="119" t="s">
        <v>1163</v>
      </c>
      <c r="F1428" s="48"/>
      <c r="G1428" s="49">
        <v>26087</v>
      </c>
      <c r="H1428" s="49">
        <v>0</v>
      </c>
      <c r="I1428" s="144">
        <f t="shared" si="44"/>
        <v>0</v>
      </c>
      <c r="J1428" s="147">
        <f t="shared" si="45"/>
        <v>26087</v>
      </c>
      <c r="K1428" s="178"/>
    </row>
    <row r="1429" spans="1:11" x14ac:dyDescent="0.2">
      <c r="A1429" s="47" t="s">
        <v>250</v>
      </c>
      <c r="B1429" s="48">
        <v>923</v>
      </c>
      <c r="C1429" s="111">
        <v>7</v>
      </c>
      <c r="D1429" s="111">
        <v>1</v>
      </c>
      <c r="E1429" s="119" t="s">
        <v>1163</v>
      </c>
      <c r="F1429" s="48">
        <v>500</v>
      </c>
      <c r="G1429" s="49">
        <v>26087</v>
      </c>
      <c r="H1429" s="49">
        <v>0</v>
      </c>
      <c r="I1429" s="144">
        <f t="shared" si="44"/>
        <v>0</v>
      </c>
      <c r="J1429" s="147">
        <f t="shared" si="45"/>
        <v>26087</v>
      </c>
      <c r="K1429" s="178"/>
    </row>
    <row r="1430" spans="1:11" x14ac:dyDescent="0.2">
      <c r="A1430" s="47" t="s">
        <v>135</v>
      </c>
      <c r="B1430" s="48">
        <v>923</v>
      </c>
      <c r="C1430" s="111">
        <v>7</v>
      </c>
      <c r="D1430" s="111">
        <v>2</v>
      </c>
      <c r="E1430" s="119"/>
      <c r="F1430" s="48"/>
      <c r="G1430" s="49">
        <v>10621464.699999999</v>
      </c>
      <c r="H1430" s="49">
        <v>6297626.9000000004</v>
      </c>
      <c r="I1430" s="144">
        <f t="shared" si="44"/>
        <v>59.291510896797504</v>
      </c>
      <c r="J1430" s="147">
        <f t="shared" si="45"/>
        <v>4323837.7999999989</v>
      </c>
      <c r="K1430" s="178"/>
    </row>
    <row r="1431" spans="1:11" ht="25.5" x14ac:dyDescent="0.2">
      <c r="A1431" s="47" t="s">
        <v>970</v>
      </c>
      <c r="B1431" s="48">
        <v>923</v>
      </c>
      <c r="C1431" s="111">
        <v>7</v>
      </c>
      <c r="D1431" s="111">
        <v>2</v>
      </c>
      <c r="E1431" s="119">
        <v>100000000</v>
      </c>
      <c r="F1431" s="48"/>
      <c r="G1431" s="49">
        <v>82731.8</v>
      </c>
      <c r="H1431" s="49">
        <v>48416.9</v>
      </c>
      <c r="I1431" s="144">
        <f t="shared" si="44"/>
        <v>58.522720404971238</v>
      </c>
      <c r="J1431" s="147">
        <f t="shared" si="45"/>
        <v>34314.9</v>
      </c>
      <c r="K1431" s="178"/>
    </row>
    <row r="1432" spans="1:11" ht="25.5" x14ac:dyDescent="0.2">
      <c r="A1432" s="47" t="s">
        <v>480</v>
      </c>
      <c r="B1432" s="48">
        <v>923</v>
      </c>
      <c r="C1432" s="111">
        <v>7</v>
      </c>
      <c r="D1432" s="111">
        <v>2</v>
      </c>
      <c r="E1432" s="119">
        <v>150000000</v>
      </c>
      <c r="F1432" s="48"/>
      <c r="G1432" s="49">
        <v>82731.8</v>
      </c>
      <c r="H1432" s="49">
        <v>48416.9</v>
      </c>
      <c r="I1432" s="144">
        <f t="shared" si="44"/>
        <v>58.522720404971238</v>
      </c>
      <c r="J1432" s="147">
        <f t="shared" si="45"/>
        <v>34314.9</v>
      </c>
      <c r="K1432" s="178"/>
    </row>
    <row r="1433" spans="1:11" ht="25.5" x14ac:dyDescent="0.2">
      <c r="A1433" s="47" t="s">
        <v>1084</v>
      </c>
      <c r="B1433" s="48">
        <v>923</v>
      </c>
      <c r="C1433" s="111">
        <v>7</v>
      </c>
      <c r="D1433" s="111">
        <v>2</v>
      </c>
      <c r="E1433" s="119">
        <v>150300000</v>
      </c>
      <c r="F1433" s="48"/>
      <c r="G1433" s="49">
        <v>82731.8</v>
      </c>
      <c r="H1433" s="49">
        <v>48416.9</v>
      </c>
      <c r="I1433" s="144">
        <f t="shared" si="44"/>
        <v>58.522720404971238</v>
      </c>
      <c r="J1433" s="147">
        <f t="shared" si="45"/>
        <v>34314.9</v>
      </c>
      <c r="K1433" s="178"/>
    </row>
    <row r="1434" spans="1:11" ht="25.5" x14ac:dyDescent="0.2">
      <c r="A1434" s="47" t="s">
        <v>225</v>
      </c>
      <c r="B1434" s="48">
        <v>923</v>
      </c>
      <c r="C1434" s="111">
        <v>7</v>
      </c>
      <c r="D1434" s="111">
        <v>2</v>
      </c>
      <c r="E1434" s="119">
        <v>150340593</v>
      </c>
      <c r="F1434" s="48"/>
      <c r="G1434" s="49">
        <v>82731.8</v>
      </c>
      <c r="H1434" s="49">
        <v>48416.9</v>
      </c>
      <c r="I1434" s="144">
        <f t="shared" si="44"/>
        <v>58.522720404971238</v>
      </c>
      <c r="J1434" s="147">
        <f t="shared" si="45"/>
        <v>34314.9</v>
      </c>
      <c r="K1434" s="178"/>
    </row>
    <row r="1435" spans="1:11" ht="25.5" x14ac:dyDescent="0.2">
      <c r="A1435" s="47" t="s">
        <v>226</v>
      </c>
      <c r="B1435" s="48">
        <v>923</v>
      </c>
      <c r="C1435" s="111">
        <v>7</v>
      </c>
      <c r="D1435" s="111">
        <v>2</v>
      </c>
      <c r="E1435" s="119">
        <v>150340593</v>
      </c>
      <c r="F1435" s="48">
        <v>600</v>
      </c>
      <c r="G1435" s="49">
        <v>82731.8</v>
      </c>
      <c r="H1435" s="49">
        <v>48416.9</v>
      </c>
      <c r="I1435" s="144">
        <f t="shared" si="44"/>
        <v>58.522720404971238</v>
      </c>
      <c r="J1435" s="147">
        <f t="shared" si="45"/>
        <v>34314.9</v>
      </c>
      <c r="K1435" s="178"/>
    </row>
    <row r="1436" spans="1:11" ht="25.5" x14ac:dyDescent="0.2">
      <c r="A1436" s="47" t="s">
        <v>1039</v>
      </c>
      <c r="B1436" s="48">
        <v>923</v>
      </c>
      <c r="C1436" s="111">
        <v>7</v>
      </c>
      <c r="D1436" s="111">
        <v>2</v>
      </c>
      <c r="E1436" s="119">
        <v>700000000</v>
      </c>
      <c r="F1436" s="48"/>
      <c r="G1436" s="49">
        <v>10538732.9</v>
      </c>
      <c r="H1436" s="49">
        <v>6249210</v>
      </c>
      <c r="I1436" s="144">
        <f t="shared" si="44"/>
        <v>59.297546102530028</v>
      </c>
      <c r="J1436" s="147">
        <f t="shared" si="45"/>
        <v>4289522.9000000004</v>
      </c>
      <c r="K1436" s="178"/>
    </row>
    <row r="1437" spans="1:11" x14ac:dyDescent="0.2">
      <c r="A1437" s="47" t="s">
        <v>445</v>
      </c>
      <c r="B1437" s="48">
        <v>923</v>
      </c>
      <c r="C1437" s="111">
        <v>7</v>
      </c>
      <c r="D1437" s="111">
        <v>2</v>
      </c>
      <c r="E1437" s="119">
        <v>720000000</v>
      </c>
      <c r="F1437" s="48"/>
      <c r="G1437" s="49">
        <v>141343.79999999999</v>
      </c>
      <c r="H1437" s="49">
        <v>59220.6</v>
      </c>
      <c r="I1437" s="144">
        <f t="shared" si="44"/>
        <v>41.898265081312374</v>
      </c>
      <c r="J1437" s="147">
        <f t="shared" si="45"/>
        <v>82123.199999999983</v>
      </c>
      <c r="K1437" s="178"/>
    </row>
    <row r="1438" spans="1:11" x14ac:dyDescent="0.2">
      <c r="A1438" s="47" t="s">
        <v>351</v>
      </c>
      <c r="B1438" s="48">
        <v>923</v>
      </c>
      <c r="C1438" s="111">
        <v>7</v>
      </c>
      <c r="D1438" s="111">
        <v>2</v>
      </c>
      <c r="E1438" s="119" t="s">
        <v>1164</v>
      </c>
      <c r="F1438" s="48"/>
      <c r="G1438" s="49">
        <v>77766.100000000006</v>
      </c>
      <c r="H1438" s="49">
        <v>26787</v>
      </c>
      <c r="I1438" s="144">
        <f t="shared" si="44"/>
        <v>34.44560033227846</v>
      </c>
      <c r="J1438" s="147">
        <f t="shared" si="45"/>
        <v>50979.100000000006</v>
      </c>
      <c r="K1438" s="178"/>
    </row>
    <row r="1439" spans="1:11" ht="51" x14ac:dyDescent="0.2">
      <c r="A1439" s="47" t="s">
        <v>859</v>
      </c>
      <c r="B1439" s="48">
        <v>923</v>
      </c>
      <c r="C1439" s="111">
        <v>7</v>
      </c>
      <c r="D1439" s="111">
        <v>2</v>
      </c>
      <c r="E1439" s="119" t="s">
        <v>1165</v>
      </c>
      <c r="F1439" s="48"/>
      <c r="G1439" s="49">
        <v>77766.100000000006</v>
      </c>
      <c r="H1439" s="49">
        <v>26787</v>
      </c>
      <c r="I1439" s="144">
        <f t="shared" si="44"/>
        <v>34.44560033227846</v>
      </c>
      <c r="J1439" s="147">
        <f t="shared" si="45"/>
        <v>50979.100000000006</v>
      </c>
      <c r="K1439" s="178"/>
    </row>
    <row r="1440" spans="1:11" ht="25.5" x14ac:dyDescent="0.2">
      <c r="A1440" s="47" t="s">
        <v>233</v>
      </c>
      <c r="B1440" s="48">
        <v>923</v>
      </c>
      <c r="C1440" s="111">
        <v>7</v>
      </c>
      <c r="D1440" s="111">
        <v>2</v>
      </c>
      <c r="E1440" s="119" t="s">
        <v>1165</v>
      </c>
      <c r="F1440" s="48">
        <v>200</v>
      </c>
      <c r="G1440" s="49">
        <v>77766.100000000006</v>
      </c>
      <c r="H1440" s="49">
        <v>26787</v>
      </c>
      <c r="I1440" s="144">
        <f t="shared" si="44"/>
        <v>34.44560033227846</v>
      </c>
      <c r="J1440" s="147">
        <f t="shared" si="45"/>
        <v>50979.100000000006</v>
      </c>
      <c r="K1440" s="178"/>
    </row>
    <row r="1441" spans="1:11" x14ac:dyDescent="0.2">
      <c r="A1441" s="47" t="s">
        <v>342</v>
      </c>
      <c r="B1441" s="48">
        <v>923</v>
      </c>
      <c r="C1441" s="111">
        <v>7</v>
      </c>
      <c r="D1441" s="111">
        <v>2</v>
      </c>
      <c r="E1441" s="119" t="s">
        <v>1166</v>
      </c>
      <c r="F1441" s="48"/>
      <c r="G1441" s="49">
        <v>19228.7</v>
      </c>
      <c r="H1441" s="49">
        <v>5973.5</v>
      </c>
      <c r="I1441" s="144">
        <f t="shared" si="44"/>
        <v>31.065542652389393</v>
      </c>
      <c r="J1441" s="147">
        <f t="shared" si="45"/>
        <v>13255.2</v>
      </c>
      <c r="K1441" s="178"/>
    </row>
    <row r="1442" spans="1:11" ht="38.25" x14ac:dyDescent="0.2">
      <c r="A1442" s="47" t="s">
        <v>860</v>
      </c>
      <c r="B1442" s="48">
        <v>923</v>
      </c>
      <c r="C1442" s="111">
        <v>7</v>
      </c>
      <c r="D1442" s="111">
        <v>2</v>
      </c>
      <c r="E1442" s="119" t="s">
        <v>1167</v>
      </c>
      <c r="F1442" s="48"/>
      <c r="G1442" s="49">
        <v>19228.7</v>
      </c>
      <c r="H1442" s="49">
        <v>5973.5</v>
      </c>
      <c r="I1442" s="144">
        <f t="shared" si="44"/>
        <v>31.065542652389393</v>
      </c>
      <c r="J1442" s="147">
        <f t="shared" si="45"/>
        <v>13255.2</v>
      </c>
      <c r="K1442" s="178"/>
    </row>
    <row r="1443" spans="1:11" x14ac:dyDescent="0.2">
      <c r="A1443" s="47" t="s">
        <v>250</v>
      </c>
      <c r="B1443" s="48">
        <v>923</v>
      </c>
      <c r="C1443" s="111">
        <v>7</v>
      </c>
      <c r="D1443" s="111">
        <v>2</v>
      </c>
      <c r="E1443" s="119" t="s">
        <v>1167</v>
      </c>
      <c r="F1443" s="48">
        <v>500</v>
      </c>
      <c r="G1443" s="49">
        <v>16185.9</v>
      </c>
      <c r="H1443" s="49">
        <v>5758.9</v>
      </c>
      <c r="I1443" s="144">
        <f t="shared" si="44"/>
        <v>35.579732977468041</v>
      </c>
      <c r="J1443" s="147">
        <f t="shared" si="45"/>
        <v>10427</v>
      </c>
      <c r="K1443" s="178"/>
    </row>
    <row r="1444" spans="1:11" ht="25.5" x14ac:dyDescent="0.2">
      <c r="A1444" s="47" t="s">
        <v>226</v>
      </c>
      <c r="B1444" s="48">
        <v>923</v>
      </c>
      <c r="C1444" s="111">
        <v>7</v>
      </c>
      <c r="D1444" s="111">
        <v>2</v>
      </c>
      <c r="E1444" s="119" t="s">
        <v>1167</v>
      </c>
      <c r="F1444" s="48">
        <v>600</v>
      </c>
      <c r="G1444" s="49">
        <v>3042.8</v>
      </c>
      <c r="H1444" s="49">
        <v>214.6</v>
      </c>
      <c r="I1444" s="144">
        <f t="shared" si="44"/>
        <v>7.0527146049691067</v>
      </c>
      <c r="J1444" s="147">
        <f t="shared" si="45"/>
        <v>2828.2000000000003</v>
      </c>
      <c r="K1444" s="178"/>
    </row>
    <row r="1445" spans="1:11" ht="25.5" x14ac:dyDescent="0.2">
      <c r="A1445" s="47" t="s">
        <v>1168</v>
      </c>
      <c r="B1445" s="48">
        <v>923</v>
      </c>
      <c r="C1445" s="111">
        <v>7</v>
      </c>
      <c r="D1445" s="111">
        <v>2</v>
      </c>
      <c r="E1445" s="119" t="s">
        <v>1169</v>
      </c>
      <c r="F1445" s="48"/>
      <c r="G1445" s="49">
        <v>44349</v>
      </c>
      <c r="H1445" s="49">
        <v>26460.1</v>
      </c>
      <c r="I1445" s="144">
        <f t="shared" si="44"/>
        <v>59.663352048524196</v>
      </c>
      <c r="J1445" s="147">
        <f t="shared" si="45"/>
        <v>17888.900000000001</v>
      </c>
      <c r="K1445" s="178"/>
    </row>
    <row r="1446" spans="1:11" ht="38.25" x14ac:dyDescent="0.2">
      <c r="A1446" s="47" t="s">
        <v>861</v>
      </c>
      <c r="B1446" s="48">
        <v>923</v>
      </c>
      <c r="C1446" s="111">
        <v>7</v>
      </c>
      <c r="D1446" s="111">
        <v>2</v>
      </c>
      <c r="E1446" s="119" t="s">
        <v>1170</v>
      </c>
      <c r="F1446" s="48"/>
      <c r="G1446" s="49">
        <v>44349</v>
      </c>
      <c r="H1446" s="49">
        <v>26460.1</v>
      </c>
      <c r="I1446" s="144">
        <f t="shared" si="44"/>
        <v>59.663352048524196</v>
      </c>
      <c r="J1446" s="147">
        <f t="shared" si="45"/>
        <v>17888.900000000001</v>
      </c>
      <c r="K1446" s="178"/>
    </row>
    <row r="1447" spans="1:11" x14ac:dyDescent="0.2">
      <c r="A1447" s="47" t="s">
        <v>250</v>
      </c>
      <c r="B1447" s="48">
        <v>923</v>
      </c>
      <c r="C1447" s="111">
        <v>7</v>
      </c>
      <c r="D1447" s="111">
        <v>2</v>
      </c>
      <c r="E1447" s="119" t="s">
        <v>1170</v>
      </c>
      <c r="F1447" s="48">
        <v>500</v>
      </c>
      <c r="G1447" s="49">
        <v>42757</v>
      </c>
      <c r="H1447" s="49">
        <v>25471.9</v>
      </c>
      <c r="I1447" s="144">
        <f t="shared" si="44"/>
        <v>59.573637065275861</v>
      </c>
      <c r="J1447" s="147">
        <f t="shared" si="45"/>
        <v>17285.099999999999</v>
      </c>
      <c r="K1447" s="178"/>
    </row>
    <row r="1448" spans="1:11" ht="25.5" x14ac:dyDescent="0.2">
      <c r="A1448" s="47" t="s">
        <v>226</v>
      </c>
      <c r="B1448" s="48">
        <v>923</v>
      </c>
      <c r="C1448" s="111">
        <v>7</v>
      </c>
      <c r="D1448" s="111">
        <v>2</v>
      </c>
      <c r="E1448" s="119" t="s">
        <v>1170</v>
      </c>
      <c r="F1448" s="48">
        <v>600</v>
      </c>
      <c r="G1448" s="49">
        <v>1592</v>
      </c>
      <c r="H1448" s="49">
        <v>988.2</v>
      </c>
      <c r="I1448" s="144">
        <f t="shared" si="44"/>
        <v>62.072864321608044</v>
      </c>
      <c r="J1448" s="147">
        <f t="shared" si="45"/>
        <v>603.79999999999995</v>
      </c>
      <c r="K1448" s="178"/>
    </row>
    <row r="1449" spans="1:11" x14ac:dyDescent="0.2">
      <c r="A1449" s="47" t="s">
        <v>447</v>
      </c>
      <c r="B1449" s="48">
        <v>923</v>
      </c>
      <c r="C1449" s="111">
        <v>7</v>
      </c>
      <c r="D1449" s="111">
        <v>2</v>
      </c>
      <c r="E1449" s="119">
        <v>740000000</v>
      </c>
      <c r="F1449" s="48"/>
      <c r="G1449" s="49">
        <v>379463.5</v>
      </c>
      <c r="H1449" s="49">
        <v>149806.70000000001</v>
      </c>
      <c r="I1449" s="144">
        <f t="shared" si="44"/>
        <v>39.478553273239719</v>
      </c>
      <c r="J1449" s="147">
        <f t="shared" si="45"/>
        <v>229656.8</v>
      </c>
      <c r="K1449" s="178"/>
    </row>
    <row r="1450" spans="1:11" ht="25.5" x14ac:dyDescent="0.2">
      <c r="A1450" s="47" t="s">
        <v>1171</v>
      </c>
      <c r="B1450" s="48">
        <v>923</v>
      </c>
      <c r="C1450" s="111">
        <v>7</v>
      </c>
      <c r="D1450" s="111">
        <v>2</v>
      </c>
      <c r="E1450" s="119">
        <v>740200000</v>
      </c>
      <c r="F1450" s="48"/>
      <c r="G1450" s="49">
        <v>373613.5</v>
      </c>
      <c r="H1450" s="49">
        <v>147952.4</v>
      </c>
      <c r="I1450" s="144">
        <f t="shared" si="44"/>
        <v>39.600389172232802</v>
      </c>
      <c r="J1450" s="147">
        <f t="shared" si="45"/>
        <v>225661.1</v>
      </c>
      <c r="K1450" s="178"/>
    </row>
    <row r="1451" spans="1:11" ht="25.5" x14ac:dyDescent="0.2">
      <c r="A1451" s="47" t="s">
        <v>708</v>
      </c>
      <c r="B1451" s="48">
        <v>923</v>
      </c>
      <c r="C1451" s="111">
        <v>7</v>
      </c>
      <c r="D1451" s="111">
        <v>2</v>
      </c>
      <c r="E1451" s="119">
        <v>740200330</v>
      </c>
      <c r="F1451" s="48"/>
      <c r="G1451" s="49">
        <v>10000</v>
      </c>
      <c r="H1451" s="49">
        <v>0</v>
      </c>
      <c r="I1451" s="144">
        <f t="shared" si="44"/>
        <v>0</v>
      </c>
      <c r="J1451" s="147">
        <f t="shared" si="45"/>
        <v>10000</v>
      </c>
      <c r="K1451" s="178"/>
    </row>
    <row r="1452" spans="1:11" ht="25.5" x14ac:dyDescent="0.2">
      <c r="A1452" s="47" t="s">
        <v>233</v>
      </c>
      <c r="B1452" s="48">
        <v>923</v>
      </c>
      <c r="C1452" s="111">
        <v>7</v>
      </c>
      <c r="D1452" s="111">
        <v>2</v>
      </c>
      <c r="E1452" s="119">
        <v>740200330</v>
      </c>
      <c r="F1452" s="48">
        <v>200</v>
      </c>
      <c r="G1452" s="49">
        <v>10000</v>
      </c>
      <c r="H1452" s="49">
        <v>0</v>
      </c>
      <c r="I1452" s="144">
        <f t="shared" si="44"/>
        <v>0</v>
      </c>
      <c r="J1452" s="147">
        <f t="shared" si="45"/>
        <v>10000</v>
      </c>
      <c r="K1452" s="178"/>
    </row>
    <row r="1453" spans="1:11" x14ac:dyDescent="0.2">
      <c r="A1453" s="47" t="s">
        <v>338</v>
      </c>
      <c r="B1453" s="48">
        <v>923</v>
      </c>
      <c r="C1453" s="111">
        <v>7</v>
      </c>
      <c r="D1453" s="111">
        <v>2</v>
      </c>
      <c r="E1453" s="119">
        <v>740243690</v>
      </c>
      <c r="F1453" s="48"/>
      <c r="G1453" s="49">
        <v>3130</v>
      </c>
      <c r="H1453" s="49">
        <v>0</v>
      </c>
      <c r="I1453" s="144">
        <f t="shared" si="44"/>
        <v>0</v>
      </c>
      <c r="J1453" s="147">
        <f t="shared" si="45"/>
        <v>3130</v>
      </c>
      <c r="K1453" s="178"/>
    </row>
    <row r="1454" spans="1:11" ht="25.5" x14ac:dyDescent="0.2">
      <c r="A1454" s="47" t="s">
        <v>233</v>
      </c>
      <c r="B1454" s="48">
        <v>923</v>
      </c>
      <c r="C1454" s="111">
        <v>7</v>
      </c>
      <c r="D1454" s="111">
        <v>2</v>
      </c>
      <c r="E1454" s="119">
        <v>740243690</v>
      </c>
      <c r="F1454" s="48">
        <v>200</v>
      </c>
      <c r="G1454" s="49">
        <v>3130</v>
      </c>
      <c r="H1454" s="49">
        <v>0</v>
      </c>
      <c r="I1454" s="144">
        <f t="shared" si="44"/>
        <v>0</v>
      </c>
      <c r="J1454" s="147">
        <f t="shared" si="45"/>
        <v>3130</v>
      </c>
      <c r="K1454" s="178"/>
    </row>
    <row r="1455" spans="1:11" x14ac:dyDescent="0.2">
      <c r="A1455" s="47" t="s">
        <v>712</v>
      </c>
      <c r="B1455" s="48">
        <v>923</v>
      </c>
      <c r="C1455" s="111">
        <v>7</v>
      </c>
      <c r="D1455" s="111">
        <v>2</v>
      </c>
      <c r="E1455" s="119" t="s">
        <v>1172</v>
      </c>
      <c r="F1455" s="48"/>
      <c r="G1455" s="49">
        <v>360483.5</v>
      </c>
      <c r="H1455" s="49">
        <v>147952.4</v>
      </c>
      <c r="I1455" s="144">
        <f t="shared" si="44"/>
        <v>41.042766173763845</v>
      </c>
      <c r="J1455" s="147">
        <f t="shared" si="45"/>
        <v>212531.1</v>
      </c>
      <c r="K1455" s="178"/>
    </row>
    <row r="1456" spans="1:11" ht="25.5" x14ac:dyDescent="0.2">
      <c r="A1456" s="47" t="s">
        <v>233</v>
      </c>
      <c r="B1456" s="48">
        <v>923</v>
      </c>
      <c r="C1456" s="111">
        <v>7</v>
      </c>
      <c r="D1456" s="111">
        <v>2</v>
      </c>
      <c r="E1456" s="119" t="s">
        <v>1172</v>
      </c>
      <c r="F1456" s="48">
        <v>200</v>
      </c>
      <c r="G1456" s="49">
        <v>360483.5</v>
      </c>
      <c r="H1456" s="49">
        <v>147952.4</v>
      </c>
      <c r="I1456" s="144">
        <f t="shared" si="44"/>
        <v>41.042766173763845</v>
      </c>
      <c r="J1456" s="147">
        <f t="shared" si="45"/>
        <v>212531.1</v>
      </c>
      <c r="K1456" s="178"/>
    </row>
    <row r="1457" spans="1:13" ht="38.25" x14ac:dyDescent="0.2">
      <c r="A1457" s="47" t="s">
        <v>1173</v>
      </c>
      <c r="B1457" s="48">
        <v>923</v>
      </c>
      <c r="C1457" s="111">
        <v>7</v>
      </c>
      <c r="D1457" s="111">
        <v>2</v>
      </c>
      <c r="E1457" s="119">
        <v>740300000</v>
      </c>
      <c r="F1457" s="48"/>
      <c r="G1457" s="49">
        <v>4950</v>
      </c>
      <c r="H1457" s="49">
        <v>1854.3</v>
      </c>
      <c r="I1457" s="144">
        <f t="shared" si="44"/>
        <v>37.460606060606061</v>
      </c>
      <c r="J1457" s="147">
        <f t="shared" si="45"/>
        <v>3095.7</v>
      </c>
      <c r="K1457" s="178"/>
    </row>
    <row r="1458" spans="1:13" x14ac:dyDescent="0.2">
      <c r="A1458" s="47" t="s">
        <v>339</v>
      </c>
      <c r="B1458" s="48">
        <v>923</v>
      </c>
      <c r="C1458" s="111">
        <v>7</v>
      </c>
      <c r="D1458" s="111">
        <v>2</v>
      </c>
      <c r="E1458" s="119">
        <v>740343680</v>
      </c>
      <c r="F1458" s="48"/>
      <c r="G1458" s="49">
        <v>4950</v>
      </c>
      <c r="H1458" s="49">
        <v>1854.3</v>
      </c>
      <c r="I1458" s="144">
        <f t="shared" si="44"/>
        <v>37.460606060606061</v>
      </c>
      <c r="J1458" s="147">
        <f t="shared" si="45"/>
        <v>3095.7</v>
      </c>
      <c r="K1458" s="178"/>
    </row>
    <row r="1459" spans="1:13" ht="25.5" x14ac:dyDescent="0.2">
      <c r="A1459" s="47" t="s">
        <v>233</v>
      </c>
      <c r="B1459" s="48">
        <v>923</v>
      </c>
      <c r="C1459" s="111">
        <v>7</v>
      </c>
      <c r="D1459" s="111">
        <v>2</v>
      </c>
      <c r="E1459" s="119">
        <v>740343680</v>
      </c>
      <c r="F1459" s="48">
        <v>200</v>
      </c>
      <c r="G1459" s="49">
        <v>4950</v>
      </c>
      <c r="H1459" s="49">
        <v>1854.3</v>
      </c>
      <c r="I1459" s="144">
        <f t="shared" si="44"/>
        <v>37.460606060606061</v>
      </c>
      <c r="J1459" s="147">
        <f t="shared" si="45"/>
        <v>3095.7</v>
      </c>
      <c r="K1459" s="178"/>
    </row>
    <row r="1460" spans="1:13" x14ac:dyDescent="0.2">
      <c r="A1460" s="47" t="s">
        <v>1174</v>
      </c>
      <c r="B1460" s="48">
        <v>923</v>
      </c>
      <c r="C1460" s="111">
        <v>7</v>
      </c>
      <c r="D1460" s="111">
        <v>2</v>
      </c>
      <c r="E1460" s="119">
        <v>740400000</v>
      </c>
      <c r="F1460" s="48"/>
      <c r="G1460" s="49">
        <v>900</v>
      </c>
      <c r="H1460" s="49">
        <v>0</v>
      </c>
      <c r="I1460" s="144">
        <f t="shared" si="44"/>
        <v>0</v>
      </c>
      <c r="J1460" s="147">
        <f t="shared" si="45"/>
        <v>900</v>
      </c>
      <c r="K1460" s="178"/>
    </row>
    <row r="1461" spans="1:13" x14ac:dyDescent="0.2">
      <c r="A1461" s="47" t="s">
        <v>341</v>
      </c>
      <c r="B1461" s="48">
        <v>923</v>
      </c>
      <c r="C1461" s="111">
        <v>7</v>
      </c>
      <c r="D1461" s="111">
        <v>2</v>
      </c>
      <c r="E1461" s="119">
        <v>740443720</v>
      </c>
      <c r="F1461" s="48"/>
      <c r="G1461" s="49">
        <v>900</v>
      </c>
      <c r="H1461" s="49">
        <v>0</v>
      </c>
      <c r="I1461" s="144">
        <f t="shared" si="44"/>
        <v>0</v>
      </c>
      <c r="J1461" s="147">
        <f t="shared" si="45"/>
        <v>900</v>
      </c>
      <c r="K1461" s="178"/>
      <c r="L1461" s="23"/>
      <c r="M1461" s="23"/>
    </row>
    <row r="1462" spans="1:13" x14ac:dyDescent="0.2">
      <c r="A1462" s="47" t="s">
        <v>228</v>
      </c>
      <c r="B1462" s="48">
        <v>923</v>
      </c>
      <c r="C1462" s="111">
        <v>7</v>
      </c>
      <c r="D1462" s="111">
        <v>2</v>
      </c>
      <c r="E1462" s="119">
        <v>740443720</v>
      </c>
      <c r="F1462" s="48">
        <v>300</v>
      </c>
      <c r="G1462" s="49">
        <v>900</v>
      </c>
      <c r="H1462" s="49">
        <v>0</v>
      </c>
      <c r="I1462" s="144">
        <f t="shared" si="44"/>
        <v>0</v>
      </c>
      <c r="J1462" s="147">
        <f t="shared" si="45"/>
        <v>900</v>
      </c>
      <c r="K1462" s="178"/>
    </row>
    <row r="1463" spans="1:13" ht="25.5" x14ac:dyDescent="0.2">
      <c r="A1463" s="47" t="s">
        <v>1040</v>
      </c>
      <c r="B1463" s="48">
        <v>923</v>
      </c>
      <c r="C1463" s="111">
        <v>7</v>
      </c>
      <c r="D1463" s="111">
        <v>2</v>
      </c>
      <c r="E1463" s="119">
        <v>750000000</v>
      </c>
      <c r="F1463" s="48"/>
      <c r="G1463" s="49">
        <v>10017925.6</v>
      </c>
      <c r="H1463" s="49">
        <v>6040182.7000000002</v>
      </c>
      <c r="I1463" s="144">
        <f t="shared" si="44"/>
        <v>60.29374684116241</v>
      </c>
      <c r="J1463" s="147">
        <f t="shared" si="45"/>
        <v>3977742.8999999994</v>
      </c>
      <c r="K1463" s="178"/>
    </row>
    <row r="1464" spans="1:13" x14ac:dyDescent="0.2">
      <c r="A1464" s="47" t="s">
        <v>1085</v>
      </c>
      <c r="B1464" s="48">
        <v>923</v>
      </c>
      <c r="C1464" s="111">
        <v>7</v>
      </c>
      <c r="D1464" s="111">
        <v>2</v>
      </c>
      <c r="E1464" s="119">
        <v>750200000</v>
      </c>
      <c r="F1464" s="48"/>
      <c r="G1464" s="49">
        <v>9509291.5999999996</v>
      </c>
      <c r="H1464" s="49">
        <v>5770098</v>
      </c>
      <c r="I1464" s="144">
        <f t="shared" si="44"/>
        <v>60.678526253206918</v>
      </c>
      <c r="J1464" s="147">
        <f t="shared" si="45"/>
        <v>3739193.5999999996</v>
      </c>
      <c r="K1464" s="178"/>
    </row>
    <row r="1465" spans="1:13" ht="38.25" x14ac:dyDescent="0.2">
      <c r="A1465" s="47" t="s">
        <v>333</v>
      </c>
      <c r="B1465" s="48">
        <v>923</v>
      </c>
      <c r="C1465" s="111">
        <v>7</v>
      </c>
      <c r="D1465" s="111">
        <v>2</v>
      </c>
      <c r="E1465" s="119">
        <v>750242110</v>
      </c>
      <c r="F1465" s="48"/>
      <c r="G1465" s="49">
        <v>80826.8</v>
      </c>
      <c r="H1465" s="49">
        <v>54057.4</v>
      </c>
      <c r="I1465" s="144">
        <f t="shared" si="44"/>
        <v>66.880539622996338</v>
      </c>
      <c r="J1465" s="147">
        <f t="shared" si="45"/>
        <v>26769.4</v>
      </c>
      <c r="K1465" s="178"/>
    </row>
    <row r="1466" spans="1:13" ht="25.5" x14ac:dyDescent="0.2">
      <c r="A1466" s="47" t="s">
        <v>226</v>
      </c>
      <c r="B1466" s="48">
        <v>923</v>
      </c>
      <c r="C1466" s="111">
        <v>7</v>
      </c>
      <c r="D1466" s="111">
        <v>2</v>
      </c>
      <c r="E1466" s="119">
        <v>750242110</v>
      </c>
      <c r="F1466" s="48">
        <v>600</v>
      </c>
      <c r="G1466" s="49">
        <v>80826.8</v>
      </c>
      <c r="H1466" s="49">
        <v>54057.4</v>
      </c>
      <c r="I1466" s="144">
        <f t="shared" si="44"/>
        <v>66.880539622996338</v>
      </c>
      <c r="J1466" s="147">
        <f t="shared" si="45"/>
        <v>26769.4</v>
      </c>
      <c r="K1466" s="178"/>
    </row>
    <row r="1467" spans="1:13" ht="38.25" x14ac:dyDescent="0.2">
      <c r="A1467" s="47" t="s">
        <v>334</v>
      </c>
      <c r="B1467" s="48">
        <v>923</v>
      </c>
      <c r="C1467" s="111">
        <v>7</v>
      </c>
      <c r="D1467" s="111">
        <v>2</v>
      </c>
      <c r="E1467" s="119">
        <v>750242120</v>
      </c>
      <c r="F1467" s="48"/>
      <c r="G1467" s="49">
        <v>141361.60000000001</v>
      </c>
      <c r="H1467" s="49">
        <v>94502.1</v>
      </c>
      <c r="I1467" s="144">
        <f t="shared" si="44"/>
        <v>66.851323131600097</v>
      </c>
      <c r="J1467" s="147">
        <f t="shared" si="45"/>
        <v>46859.5</v>
      </c>
      <c r="K1467" s="178"/>
    </row>
    <row r="1468" spans="1:13" ht="25.5" x14ac:dyDescent="0.2">
      <c r="A1468" s="47" t="s">
        <v>226</v>
      </c>
      <c r="B1468" s="48">
        <v>923</v>
      </c>
      <c r="C1468" s="111">
        <v>7</v>
      </c>
      <c r="D1468" s="111">
        <v>2</v>
      </c>
      <c r="E1468" s="119">
        <v>750242120</v>
      </c>
      <c r="F1468" s="48">
        <v>600</v>
      </c>
      <c r="G1468" s="49">
        <v>141361.60000000001</v>
      </c>
      <c r="H1468" s="49">
        <v>94502.1</v>
      </c>
      <c r="I1468" s="144">
        <f t="shared" si="44"/>
        <v>66.851323131600097</v>
      </c>
      <c r="J1468" s="147">
        <f t="shared" si="45"/>
        <v>46859.5</v>
      </c>
      <c r="K1468" s="178"/>
      <c r="L1468" s="23"/>
      <c r="M1468" s="23"/>
    </row>
    <row r="1469" spans="1:13" ht="38.25" x14ac:dyDescent="0.2">
      <c r="A1469" s="47" t="s">
        <v>335</v>
      </c>
      <c r="B1469" s="48">
        <v>923</v>
      </c>
      <c r="C1469" s="111">
        <v>7</v>
      </c>
      <c r="D1469" s="111">
        <v>2</v>
      </c>
      <c r="E1469" s="119">
        <v>750242130</v>
      </c>
      <c r="F1469" s="48"/>
      <c r="G1469" s="49">
        <v>43565.5</v>
      </c>
      <c r="H1469" s="49">
        <v>29235</v>
      </c>
      <c r="I1469" s="144">
        <f t="shared" si="44"/>
        <v>67.105852107745818</v>
      </c>
      <c r="J1469" s="147">
        <f t="shared" si="45"/>
        <v>14330.5</v>
      </c>
      <c r="K1469" s="178"/>
    </row>
    <row r="1470" spans="1:13" ht="25.5" x14ac:dyDescent="0.2">
      <c r="A1470" s="47" t="s">
        <v>226</v>
      </c>
      <c r="B1470" s="48">
        <v>923</v>
      </c>
      <c r="C1470" s="111">
        <v>7</v>
      </c>
      <c r="D1470" s="111">
        <v>2</v>
      </c>
      <c r="E1470" s="119">
        <v>750242130</v>
      </c>
      <c r="F1470" s="48">
        <v>600</v>
      </c>
      <c r="G1470" s="49">
        <v>43565.5</v>
      </c>
      <c r="H1470" s="49">
        <v>29235</v>
      </c>
      <c r="I1470" s="144">
        <f t="shared" si="44"/>
        <v>67.105852107745818</v>
      </c>
      <c r="J1470" s="147">
        <f t="shared" si="45"/>
        <v>14330.5</v>
      </c>
      <c r="K1470" s="178"/>
    </row>
    <row r="1471" spans="1:13" ht="25.5" x14ac:dyDescent="0.2">
      <c r="A1471" s="47" t="s">
        <v>336</v>
      </c>
      <c r="B1471" s="48">
        <v>923</v>
      </c>
      <c r="C1471" s="111">
        <v>7</v>
      </c>
      <c r="D1471" s="111">
        <v>2</v>
      </c>
      <c r="E1471" s="119">
        <v>750242140</v>
      </c>
      <c r="F1471" s="48"/>
      <c r="G1471" s="49">
        <v>516991.6</v>
      </c>
      <c r="H1471" s="49">
        <v>315622</v>
      </c>
      <c r="I1471" s="144">
        <f t="shared" si="44"/>
        <v>61.049734657197533</v>
      </c>
      <c r="J1471" s="147">
        <f t="shared" si="45"/>
        <v>201369.59999999998</v>
      </c>
      <c r="K1471" s="178"/>
    </row>
    <row r="1472" spans="1:13" ht="25.5" x14ac:dyDescent="0.2">
      <c r="A1472" s="47" t="s">
        <v>226</v>
      </c>
      <c r="B1472" s="48">
        <v>923</v>
      </c>
      <c r="C1472" s="111">
        <v>7</v>
      </c>
      <c r="D1472" s="111">
        <v>2</v>
      </c>
      <c r="E1472" s="119">
        <v>750242140</v>
      </c>
      <c r="F1472" s="48">
        <v>600</v>
      </c>
      <c r="G1472" s="49">
        <v>516991.6</v>
      </c>
      <c r="H1472" s="49">
        <v>315622</v>
      </c>
      <c r="I1472" s="144">
        <f t="shared" si="44"/>
        <v>61.049734657197533</v>
      </c>
      <c r="J1472" s="147">
        <f t="shared" si="45"/>
        <v>201369.59999999998</v>
      </c>
      <c r="K1472" s="178"/>
    </row>
    <row r="1473" spans="1:11" ht="38.25" x14ac:dyDescent="0.2">
      <c r="A1473" s="47" t="s">
        <v>337</v>
      </c>
      <c r="B1473" s="48">
        <v>923</v>
      </c>
      <c r="C1473" s="111">
        <v>7</v>
      </c>
      <c r="D1473" s="111">
        <v>2</v>
      </c>
      <c r="E1473" s="119">
        <v>750242150</v>
      </c>
      <c r="F1473" s="48"/>
      <c r="G1473" s="49">
        <v>65482.6</v>
      </c>
      <c r="H1473" s="49">
        <v>43537.3</v>
      </c>
      <c r="I1473" s="144">
        <f t="shared" si="44"/>
        <v>66.486822453598364</v>
      </c>
      <c r="J1473" s="147">
        <f t="shared" si="45"/>
        <v>21945.299999999996</v>
      </c>
      <c r="K1473" s="178"/>
    </row>
    <row r="1474" spans="1:11" ht="25.5" x14ac:dyDescent="0.2">
      <c r="A1474" s="47" t="s">
        <v>226</v>
      </c>
      <c r="B1474" s="48">
        <v>923</v>
      </c>
      <c r="C1474" s="111">
        <v>7</v>
      </c>
      <c r="D1474" s="111">
        <v>2</v>
      </c>
      <c r="E1474" s="119">
        <v>750242150</v>
      </c>
      <c r="F1474" s="48">
        <v>600</v>
      </c>
      <c r="G1474" s="49">
        <v>65482.6</v>
      </c>
      <c r="H1474" s="49">
        <v>43537.3</v>
      </c>
      <c r="I1474" s="144">
        <f t="shared" si="44"/>
        <v>66.486822453598364</v>
      </c>
      <c r="J1474" s="147">
        <f t="shared" si="45"/>
        <v>21945.299999999996</v>
      </c>
      <c r="K1474" s="178"/>
    </row>
    <row r="1475" spans="1:11" ht="25.5" x14ac:dyDescent="0.2">
      <c r="A1475" s="47" t="s">
        <v>710</v>
      </c>
      <c r="B1475" s="48">
        <v>923</v>
      </c>
      <c r="C1475" s="111">
        <v>7</v>
      </c>
      <c r="D1475" s="111">
        <v>2</v>
      </c>
      <c r="E1475" s="119">
        <v>750275120</v>
      </c>
      <c r="F1475" s="48"/>
      <c r="G1475" s="49">
        <v>4154</v>
      </c>
      <c r="H1475" s="49">
        <v>0</v>
      </c>
      <c r="I1475" s="144">
        <f t="shared" si="44"/>
        <v>0</v>
      </c>
      <c r="J1475" s="147">
        <f t="shared" si="45"/>
        <v>4154</v>
      </c>
      <c r="K1475" s="178"/>
    </row>
    <row r="1476" spans="1:11" x14ac:dyDescent="0.2">
      <c r="A1476" s="47" t="s">
        <v>250</v>
      </c>
      <c r="B1476" s="48">
        <v>923</v>
      </c>
      <c r="C1476" s="111">
        <v>7</v>
      </c>
      <c r="D1476" s="111">
        <v>2</v>
      </c>
      <c r="E1476" s="119">
        <v>750275120</v>
      </c>
      <c r="F1476" s="48">
        <v>500</v>
      </c>
      <c r="G1476" s="49">
        <v>4154</v>
      </c>
      <c r="H1476" s="49">
        <v>0</v>
      </c>
      <c r="I1476" s="144">
        <f t="shared" si="44"/>
        <v>0</v>
      </c>
      <c r="J1476" s="147">
        <f t="shared" si="45"/>
        <v>4154</v>
      </c>
      <c r="K1476" s="178"/>
    </row>
    <row r="1477" spans="1:11" ht="63.75" x14ac:dyDescent="0.2">
      <c r="A1477" s="47" t="s">
        <v>709</v>
      </c>
      <c r="B1477" s="48">
        <v>923</v>
      </c>
      <c r="C1477" s="111">
        <v>7</v>
      </c>
      <c r="D1477" s="111">
        <v>2</v>
      </c>
      <c r="E1477" s="119">
        <v>750276020</v>
      </c>
      <c r="F1477" s="48"/>
      <c r="G1477" s="49">
        <v>7946704.4000000004</v>
      </c>
      <c r="H1477" s="49">
        <v>4695138.2</v>
      </c>
      <c r="I1477" s="144">
        <f t="shared" si="44"/>
        <v>59.082834388554829</v>
      </c>
      <c r="J1477" s="147">
        <f t="shared" si="45"/>
        <v>3251566.2</v>
      </c>
      <c r="K1477" s="178"/>
    </row>
    <row r="1478" spans="1:11" x14ac:dyDescent="0.2">
      <c r="A1478" s="47" t="s">
        <v>250</v>
      </c>
      <c r="B1478" s="48">
        <v>923</v>
      </c>
      <c r="C1478" s="111">
        <v>7</v>
      </c>
      <c r="D1478" s="111">
        <v>2</v>
      </c>
      <c r="E1478" s="119">
        <v>750276020</v>
      </c>
      <c r="F1478" s="48">
        <v>500</v>
      </c>
      <c r="G1478" s="49">
        <v>7946704.4000000004</v>
      </c>
      <c r="H1478" s="49">
        <v>4695138.2</v>
      </c>
      <c r="I1478" s="144">
        <f t="shared" si="44"/>
        <v>59.082834388554829</v>
      </c>
      <c r="J1478" s="147">
        <f t="shared" si="45"/>
        <v>3251566.2</v>
      </c>
      <c r="K1478" s="178"/>
    </row>
    <row r="1479" spans="1:11" ht="63.75" x14ac:dyDescent="0.2">
      <c r="A1479" s="47" t="s">
        <v>711</v>
      </c>
      <c r="B1479" s="48">
        <v>923</v>
      </c>
      <c r="C1479" s="111">
        <v>7</v>
      </c>
      <c r="D1479" s="111">
        <v>2</v>
      </c>
      <c r="E1479" s="119" t="s">
        <v>1175</v>
      </c>
      <c r="F1479" s="48"/>
      <c r="G1479" s="49">
        <v>70868</v>
      </c>
      <c r="H1479" s="49">
        <v>70868</v>
      </c>
      <c r="I1479" s="144">
        <f t="shared" si="44"/>
        <v>100</v>
      </c>
      <c r="J1479" s="147">
        <f t="shared" si="45"/>
        <v>0</v>
      </c>
      <c r="K1479" s="178"/>
    </row>
    <row r="1480" spans="1:11" x14ac:dyDescent="0.2">
      <c r="A1480" s="47" t="s">
        <v>250</v>
      </c>
      <c r="B1480" s="48">
        <v>923</v>
      </c>
      <c r="C1480" s="111">
        <v>7</v>
      </c>
      <c r="D1480" s="111">
        <v>2</v>
      </c>
      <c r="E1480" s="119" t="s">
        <v>1175</v>
      </c>
      <c r="F1480" s="48">
        <v>500</v>
      </c>
      <c r="G1480" s="49">
        <v>70868</v>
      </c>
      <c r="H1480" s="49">
        <v>70868</v>
      </c>
      <c r="I1480" s="144">
        <f t="shared" si="44"/>
        <v>100</v>
      </c>
      <c r="J1480" s="147">
        <f t="shared" si="45"/>
        <v>0</v>
      </c>
      <c r="K1480" s="178"/>
    </row>
    <row r="1481" spans="1:11" ht="76.5" x14ac:dyDescent="0.2">
      <c r="A1481" s="47" t="s">
        <v>836</v>
      </c>
      <c r="B1481" s="48">
        <v>923</v>
      </c>
      <c r="C1481" s="111">
        <v>7</v>
      </c>
      <c r="D1481" s="111">
        <v>2</v>
      </c>
      <c r="E1481" s="119" t="s">
        <v>1086</v>
      </c>
      <c r="F1481" s="48"/>
      <c r="G1481" s="49">
        <v>635337.1</v>
      </c>
      <c r="H1481" s="49">
        <v>467138</v>
      </c>
      <c r="I1481" s="144">
        <f t="shared" si="44"/>
        <v>73.526006902477448</v>
      </c>
      <c r="J1481" s="147">
        <f t="shared" si="45"/>
        <v>168199.09999999998</v>
      </c>
      <c r="K1481" s="178"/>
    </row>
    <row r="1482" spans="1:11" x14ac:dyDescent="0.2">
      <c r="A1482" s="47" t="s">
        <v>250</v>
      </c>
      <c r="B1482" s="48">
        <v>923</v>
      </c>
      <c r="C1482" s="111">
        <v>7</v>
      </c>
      <c r="D1482" s="111">
        <v>2</v>
      </c>
      <c r="E1482" s="119" t="s">
        <v>1086</v>
      </c>
      <c r="F1482" s="48">
        <v>500</v>
      </c>
      <c r="G1482" s="49">
        <v>608082.80000000005</v>
      </c>
      <c r="H1482" s="49">
        <v>446498.3</v>
      </c>
      <c r="I1482" s="144">
        <f t="shared" ref="I1482:I1545" si="46">H1482/G1482*100</f>
        <v>73.42722076664559</v>
      </c>
      <c r="J1482" s="147">
        <f t="shared" ref="J1482:J1545" si="47">G1482-H1482</f>
        <v>161584.50000000006</v>
      </c>
      <c r="K1482" s="178"/>
    </row>
    <row r="1483" spans="1:11" ht="25.5" x14ac:dyDescent="0.2">
      <c r="A1483" s="47" t="s">
        <v>226</v>
      </c>
      <c r="B1483" s="48">
        <v>923</v>
      </c>
      <c r="C1483" s="111">
        <v>7</v>
      </c>
      <c r="D1483" s="111">
        <v>2</v>
      </c>
      <c r="E1483" s="119" t="s">
        <v>1086</v>
      </c>
      <c r="F1483" s="48">
        <v>600</v>
      </c>
      <c r="G1483" s="49">
        <v>27254.400000000001</v>
      </c>
      <c r="H1483" s="49">
        <v>20639.7</v>
      </c>
      <c r="I1483" s="144">
        <f t="shared" si="46"/>
        <v>75.729790419161674</v>
      </c>
      <c r="J1483" s="147">
        <f t="shared" si="47"/>
        <v>6614.7000000000007</v>
      </c>
      <c r="K1483" s="178"/>
    </row>
    <row r="1484" spans="1:11" ht="63.75" x14ac:dyDescent="0.2">
      <c r="A1484" s="47" t="s">
        <v>1489</v>
      </c>
      <c r="B1484" s="48">
        <v>923</v>
      </c>
      <c r="C1484" s="111">
        <v>7</v>
      </c>
      <c r="D1484" s="111">
        <v>2</v>
      </c>
      <c r="E1484" s="119" t="s">
        <v>1490</v>
      </c>
      <c r="F1484" s="48"/>
      <c r="G1484" s="49">
        <v>4000</v>
      </c>
      <c r="H1484" s="49">
        <v>0</v>
      </c>
      <c r="I1484" s="144">
        <f t="shared" si="46"/>
        <v>0</v>
      </c>
      <c r="J1484" s="147">
        <f t="shared" si="47"/>
        <v>4000</v>
      </c>
      <c r="K1484" s="178"/>
    </row>
    <row r="1485" spans="1:11" ht="25.5" x14ac:dyDescent="0.2">
      <c r="A1485" s="47" t="s">
        <v>233</v>
      </c>
      <c r="B1485" s="48">
        <v>923</v>
      </c>
      <c r="C1485" s="111">
        <v>7</v>
      </c>
      <c r="D1485" s="111">
        <v>2</v>
      </c>
      <c r="E1485" s="119" t="s">
        <v>1490</v>
      </c>
      <c r="F1485" s="48">
        <v>200</v>
      </c>
      <c r="G1485" s="49">
        <v>4000</v>
      </c>
      <c r="H1485" s="49">
        <v>0</v>
      </c>
      <c r="I1485" s="144">
        <f t="shared" si="46"/>
        <v>0</v>
      </c>
      <c r="J1485" s="147">
        <f t="shared" si="47"/>
        <v>4000</v>
      </c>
      <c r="K1485" s="178"/>
    </row>
    <row r="1486" spans="1:11" ht="38.25" x14ac:dyDescent="0.2">
      <c r="A1486" s="47" t="s">
        <v>1087</v>
      </c>
      <c r="B1486" s="48">
        <v>923</v>
      </c>
      <c r="C1486" s="111">
        <v>7</v>
      </c>
      <c r="D1486" s="111">
        <v>2</v>
      </c>
      <c r="E1486" s="119">
        <v>750700000</v>
      </c>
      <c r="F1486" s="48"/>
      <c r="G1486" s="49">
        <v>508634</v>
      </c>
      <c r="H1486" s="49">
        <v>270084.7</v>
      </c>
      <c r="I1486" s="144">
        <f t="shared" si="46"/>
        <v>53.100009043831129</v>
      </c>
      <c r="J1486" s="147">
        <f t="shared" si="47"/>
        <v>238549.3</v>
      </c>
      <c r="K1486" s="178"/>
    </row>
    <row r="1487" spans="1:11" ht="38.25" x14ac:dyDescent="0.2">
      <c r="A1487" s="47" t="s">
        <v>858</v>
      </c>
      <c r="B1487" s="48">
        <v>923</v>
      </c>
      <c r="C1487" s="111">
        <v>7</v>
      </c>
      <c r="D1487" s="111">
        <v>2</v>
      </c>
      <c r="E1487" s="119">
        <v>750777010</v>
      </c>
      <c r="F1487" s="48"/>
      <c r="G1487" s="49">
        <v>65818</v>
      </c>
      <c r="H1487" s="49">
        <v>35241.699999999997</v>
      </c>
      <c r="I1487" s="144">
        <f t="shared" si="46"/>
        <v>53.5441672490808</v>
      </c>
      <c r="J1487" s="147">
        <f t="shared" si="47"/>
        <v>30576.300000000003</v>
      </c>
      <c r="K1487" s="178"/>
    </row>
    <row r="1488" spans="1:11" x14ac:dyDescent="0.2">
      <c r="A1488" s="47" t="s">
        <v>250</v>
      </c>
      <c r="B1488" s="48">
        <v>923</v>
      </c>
      <c r="C1488" s="111">
        <v>7</v>
      </c>
      <c r="D1488" s="111">
        <v>2</v>
      </c>
      <c r="E1488" s="119">
        <v>750777010</v>
      </c>
      <c r="F1488" s="48">
        <v>500</v>
      </c>
      <c r="G1488" s="49">
        <v>65818</v>
      </c>
      <c r="H1488" s="49">
        <v>35241.699999999997</v>
      </c>
      <c r="I1488" s="144">
        <f t="shared" si="46"/>
        <v>53.5441672490808</v>
      </c>
      <c r="J1488" s="147">
        <f t="shared" si="47"/>
        <v>30576.300000000003</v>
      </c>
      <c r="K1488" s="178"/>
    </row>
    <row r="1489" spans="1:11" ht="38.25" x14ac:dyDescent="0.2">
      <c r="A1489" s="47" t="s">
        <v>492</v>
      </c>
      <c r="B1489" s="48">
        <v>923</v>
      </c>
      <c r="C1489" s="111">
        <v>7</v>
      </c>
      <c r="D1489" s="111">
        <v>2</v>
      </c>
      <c r="E1489" s="119" t="s">
        <v>1088</v>
      </c>
      <c r="F1489" s="48"/>
      <c r="G1489" s="49">
        <v>442816</v>
      </c>
      <c r="H1489" s="49">
        <v>234843</v>
      </c>
      <c r="I1489" s="144">
        <f t="shared" si="46"/>
        <v>53.033991545020953</v>
      </c>
      <c r="J1489" s="147">
        <f t="shared" si="47"/>
        <v>207973</v>
      </c>
      <c r="K1489" s="178"/>
    </row>
    <row r="1490" spans="1:11" x14ac:dyDescent="0.2">
      <c r="A1490" s="47" t="s">
        <v>250</v>
      </c>
      <c r="B1490" s="48">
        <v>923</v>
      </c>
      <c r="C1490" s="111">
        <v>7</v>
      </c>
      <c r="D1490" s="111">
        <v>2</v>
      </c>
      <c r="E1490" s="119" t="s">
        <v>1088</v>
      </c>
      <c r="F1490" s="48">
        <v>500</v>
      </c>
      <c r="G1490" s="49">
        <v>434292</v>
      </c>
      <c r="H1490" s="49">
        <v>230269.1</v>
      </c>
      <c r="I1490" s="144">
        <f t="shared" si="46"/>
        <v>53.021722711908112</v>
      </c>
      <c r="J1490" s="147">
        <f t="shared" si="47"/>
        <v>204022.9</v>
      </c>
      <c r="K1490" s="178"/>
    </row>
    <row r="1491" spans="1:11" ht="25.5" x14ac:dyDescent="0.2">
      <c r="A1491" s="47" t="s">
        <v>226</v>
      </c>
      <c r="B1491" s="48">
        <v>923</v>
      </c>
      <c r="C1491" s="111">
        <v>7</v>
      </c>
      <c r="D1491" s="111">
        <v>2</v>
      </c>
      <c r="E1491" s="119" t="s">
        <v>1088</v>
      </c>
      <c r="F1491" s="48">
        <v>600</v>
      </c>
      <c r="G1491" s="49">
        <v>8524</v>
      </c>
      <c r="H1491" s="49">
        <v>4573.8999999999996</v>
      </c>
      <c r="I1491" s="144">
        <f t="shared" si="46"/>
        <v>53.659080244016891</v>
      </c>
      <c r="J1491" s="147">
        <f t="shared" si="47"/>
        <v>3950.1000000000004</v>
      </c>
      <c r="K1491" s="178"/>
    </row>
    <row r="1492" spans="1:11" x14ac:dyDescent="0.2">
      <c r="A1492" s="47" t="s">
        <v>201</v>
      </c>
      <c r="B1492" s="48">
        <v>923</v>
      </c>
      <c r="C1492" s="111">
        <v>7</v>
      </c>
      <c r="D1492" s="111">
        <v>3</v>
      </c>
      <c r="E1492" s="119"/>
      <c r="F1492" s="48"/>
      <c r="G1492" s="49">
        <v>112711.8</v>
      </c>
      <c r="H1492" s="49">
        <v>48161.2</v>
      </c>
      <c r="I1492" s="144">
        <f t="shared" si="46"/>
        <v>42.729510131148643</v>
      </c>
      <c r="J1492" s="147">
        <f t="shared" si="47"/>
        <v>64550.600000000006</v>
      </c>
      <c r="K1492" s="178"/>
    </row>
    <row r="1493" spans="1:11" ht="25.5" x14ac:dyDescent="0.2">
      <c r="A1493" s="47" t="s">
        <v>1039</v>
      </c>
      <c r="B1493" s="48">
        <v>923</v>
      </c>
      <c r="C1493" s="111">
        <v>7</v>
      </c>
      <c r="D1493" s="111">
        <v>3</v>
      </c>
      <c r="E1493" s="119">
        <v>700000000</v>
      </c>
      <c r="F1493" s="48"/>
      <c r="G1493" s="49">
        <v>112711.8</v>
      </c>
      <c r="H1493" s="49">
        <v>48161.2</v>
      </c>
      <c r="I1493" s="144">
        <f t="shared" si="46"/>
        <v>42.729510131148643</v>
      </c>
      <c r="J1493" s="147">
        <f t="shared" si="47"/>
        <v>64550.600000000006</v>
      </c>
      <c r="K1493" s="178"/>
    </row>
    <row r="1494" spans="1:11" x14ac:dyDescent="0.2">
      <c r="A1494" s="47" t="s">
        <v>445</v>
      </c>
      <c r="B1494" s="48">
        <v>923</v>
      </c>
      <c r="C1494" s="111">
        <v>7</v>
      </c>
      <c r="D1494" s="111">
        <v>3</v>
      </c>
      <c r="E1494" s="119">
        <v>720000000</v>
      </c>
      <c r="F1494" s="48"/>
      <c r="G1494" s="49">
        <v>31997.1</v>
      </c>
      <c r="H1494" s="49">
        <v>0</v>
      </c>
      <c r="I1494" s="144">
        <f t="shared" si="46"/>
        <v>0</v>
      </c>
      <c r="J1494" s="147">
        <f t="shared" si="47"/>
        <v>31997.1</v>
      </c>
      <c r="K1494" s="178"/>
    </row>
    <row r="1495" spans="1:11" x14ac:dyDescent="0.2">
      <c r="A1495" s="47" t="s">
        <v>342</v>
      </c>
      <c r="B1495" s="48">
        <v>923</v>
      </c>
      <c r="C1495" s="111">
        <v>7</v>
      </c>
      <c r="D1495" s="111">
        <v>3</v>
      </c>
      <c r="E1495" s="119" t="s">
        <v>1166</v>
      </c>
      <c r="F1495" s="48"/>
      <c r="G1495" s="49">
        <v>31997.1</v>
      </c>
      <c r="H1495" s="49">
        <v>0</v>
      </c>
      <c r="I1495" s="144">
        <f t="shared" si="46"/>
        <v>0</v>
      </c>
      <c r="J1495" s="147">
        <f t="shared" si="47"/>
        <v>31997.1</v>
      </c>
      <c r="K1495" s="178"/>
    </row>
    <row r="1496" spans="1:11" ht="51" x14ac:dyDescent="0.2">
      <c r="A1496" s="47" t="s">
        <v>862</v>
      </c>
      <c r="B1496" s="48">
        <v>923</v>
      </c>
      <c r="C1496" s="111">
        <v>7</v>
      </c>
      <c r="D1496" s="111">
        <v>3</v>
      </c>
      <c r="E1496" s="119" t="s">
        <v>1176</v>
      </c>
      <c r="F1496" s="48"/>
      <c r="G1496" s="49">
        <v>31997.1</v>
      </c>
      <c r="H1496" s="49">
        <v>0</v>
      </c>
      <c r="I1496" s="144">
        <f t="shared" si="46"/>
        <v>0</v>
      </c>
      <c r="J1496" s="147">
        <f t="shared" si="47"/>
        <v>31997.1</v>
      </c>
      <c r="K1496" s="178"/>
    </row>
    <row r="1497" spans="1:11" ht="25.5" x14ac:dyDescent="0.2">
      <c r="A1497" s="47" t="s">
        <v>233</v>
      </c>
      <c r="B1497" s="48">
        <v>923</v>
      </c>
      <c r="C1497" s="111">
        <v>7</v>
      </c>
      <c r="D1497" s="111">
        <v>3</v>
      </c>
      <c r="E1497" s="119" t="s">
        <v>1176</v>
      </c>
      <c r="F1497" s="48">
        <v>200</v>
      </c>
      <c r="G1497" s="49">
        <v>31997.1</v>
      </c>
      <c r="H1497" s="49">
        <v>0</v>
      </c>
      <c r="I1497" s="144">
        <f t="shared" si="46"/>
        <v>0</v>
      </c>
      <c r="J1497" s="147">
        <f t="shared" si="47"/>
        <v>31997.1</v>
      </c>
      <c r="K1497" s="178"/>
    </row>
    <row r="1498" spans="1:11" ht="25.5" x14ac:dyDescent="0.2">
      <c r="A1498" s="47" t="s">
        <v>1040</v>
      </c>
      <c r="B1498" s="48">
        <v>923</v>
      </c>
      <c r="C1498" s="111">
        <v>7</v>
      </c>
      <c r="D1498" s="111">
        <v>3</v>
      </c>
      <c r="E1498" s="119">
        <v>750000000</v>
      </c>
      <c r="F1498" s="48"/>
      <c r="G1498" s="49">
        <v>80714.7</v>
      </c>
      <c r="H1498" s="49">
        <v>48161.2</v>
      </c>
      <c r="I1498" s="144">
        <f t="shared" si="46"/>
        <v>59.668437100057361</v>
      </c>
      <c r="J1498" s="147">
        <f t="shared" si="47"/>
        <v>32553.5</v>
      </c>
      <c r="K1498" s="178"/>
    </row>
    <row r="1499" spans="1:11" ht="25.5" x14ac:dyDescent="0.2">
      <c r="A1499" s="47" t="s">
        <v>1177</v>
      </c>
      <c r="B1499" s="48">
        <v>923</v>
      </c>
      <c r="C1499" s="111">
        <v>7</v>
      </c>
      <c r="D1499" s="111">
        <v>3</v>
      </c>
      <c r="E1499" s="119">
        <v>750300000</v>
      </c>
      <c r="F1499" s="48"/>
      <c r="G1499" s="49">
        <v>80714.7</v>
      </c>
      <c r="H1499" s="49">
        <v>48161.2</v>
      </c>
      <c r="I1499" s="144">
        <f t="shared" si="46"/>
        <v>59.668437100057361</v>
      </c>
      <c r="J1499" s="147">
        <f t="shared" si="47"/>
        <v>32553.5</v>
      </c>
      <c r="K1499" s="178"/>
    </row>
    <row r="1500" spans="1:11" x14ac:dyDescent="0.2">
      <c r="A1500" s="47" t="s">
        <v>343</v>
      </c>
      <c r="B1500" s="48">
        <v>923</v>
      </c>
      <c r="C1500" s="111">
        <v>7</v>
      </c>
      <c r="D1500" s="111">
        <v>3</v>
      </c>
      <c r="E1500" s="119">
        <v>750342310</v>
      </c>
      <c r="F1500" s="48"/>
      <c r="G1500" s="49">
        <v>80714.7</v>
      </c>
      <c r="H1500" s="49">
        <v>48161.2</v>
      </c>
      <c r="I1500" s="144">
        <f t="shared" si="46"/>
        <v>59.668437100057361</v>
      </c>
      <c r="J1500" s="147">
        <f t="shared" si="47"/>
        <v>32553.5</v>
      </c>
      <c r="K1500" s="178"/>
    </row>
    <row r="1501" spans="1:11" ht="25.5" x14ac:dyDescent="0.2">
      <c r="A1501" s="47" t="s">
        <v>226</v>
      </c>
      <c r="B1501" s="48">
        <v>923</v>
      </c>
      <c r="C1501" s="111">
        <v>7</v>
      </c>
      <c r="D1501" s="111">
        <v>3</v>
      </c>
      <c r="E1501" s="119">
        <v>750342310</v>
      </c>
      <c r="F1501" s="48">
        <v>600</v>
      </c>
      <c r="G1501" s="49">
        <v>80714.7</v>
      </c>
      <c r="H1501" s="49">
        <v>48161.2</v>
      </c>
      <c r="I1501" s="144">
        <f t="shared" si="46"/>
        <v>59.668437100057361</v>
      </c>
      <c r="J1501" s="147">
        <f t="shared" si="47"/>
        <v>32553.5</v>
      </c>
      <c r="K1501" s="178"/>
    </row>
    <row r="1502" spans="1:11" x14ac:dyDescent="0.2">
      <c r="A1502" s="47" t="s">
        <v>138</v>
      </c>
      <c r="B1502" s="48">
        <v>923</v>
      </c>
      <c r="C1502" s="111">
        <v>7</v>
      </c>
      <c r="D1502" s="111">
        <v>4</v>
      </c>
      <c r="E1502" s="119"/>
      <c r="F1502" s="48"/>
      <c r="G1502" s="49">
        <v>902414.3</v>
      </c>
      <c r="H1502" s="49">
        <v>528609.4</v>
      </c>
      <c r="I1502" s="144">
        <f t="shared" si="46"/>
        <v>58.577241074304787</v>
      </c>
      <c r="J1502" s="147">
        <f t="shared" si="47"/>
        <v>373804.9</v>
      </c>
      <c r="K1502" s="178"/>
    </row>
    <row r="1503" spans="1:11" ht="25.5" x14ac:dyDescent="0.2">
      <c r="A1503" s="47" t="s">
        <v>1039</v>
      </c>
      <c r="B1503" s="48">
        <v>923</v>
      </c>
      <c r="C1503" s="111">
        <v>7</v>
      </c>
      <c r="D1503" s="111">
        <v>4</v>
      </c>
      <c r="E1503" s="119">
        <v>700000000</v>
      </c>
      <c r="F1503" s="48"/>
      <c r="G1503" s="49">
        <v>902414.3</v>
      </c>
      <c r="H1503" s="49">
        <v>528609.4</v>
      </c>
      <c r="I1503" s="144">
        <f t="shared" si="46"/>
        <v>58.577241074304787</v>
      </c>
      <c r="J1503" s="147">
        <f t="shared" si="47"/>
        <v>373804.9</v>
      </c>
      <c r="K1503" s="178"/>
    </row>
    <row r="1504" spans="1:11" ht="25.5" x14ac:dyDescent="0.2">
      <c r="A1504" s="47" t="s">
        <v>1040</v>
      </c>
      <c r="B1504" s="48">
        <v>923</v>
      </c>
      <c r="C1504" s="111">
        <v>7</v>
      </c>
      <c r="D1504" s="111">
        <v>4</v>
      </c>
      <c r="E1504" s="119">
        <v>750000000</v>
      </c>
      <c r="F1504" s="48"/>
      <c r="G1504" s="49">
        <v>902414.3</v>
      </c>
      <c r="H1504" s="49">
        <v>528609.4</v>
      </c>
      <c r="I1504" s="144">
        <f t="shared" si="46"/>
        <v>58.577241074304787</v>
      </c>
      <c r="J1504" s="147">
        <f t="shared" si="47"/>
        <v>373804.9</v>
      </c>
      <c r="K1504" s="178"/>
    </row>
    <row r="1505" spans="1:11" ht="25.5" x14ac:dyDescent="0.2">
      <c r="A1505" s="47" t="s">
        <v>1041</v>
      </c>
      <c r="B1505" s="48">
        <v>923</v>
      </c>
      <c r="C1505" s="111">
        <v>7</v>
      </c>
      <c r="D1505" s="111">
        <v>4</v>
      </c>
      <c r="E1505" s="119">
        <v>750400000</v>
      </c>
      <c r="F1505" s="48"/>
      <c r="G1505" s="49">
        <v>902414.3</v>
      </c>
      <c r="H1505" s="49">
        <v>528609.4</v>
      </c>
      <c r="I1505" s="144">
        <f t="shared" si="46"/>
        <v>58.577241074304787</v>
      </c>
      <c r="J1505" s="147">
        <f t="shared" si="47"/>
        <v>373804.9</v>
      </c>
      <c r="K1505" s="178"/>
    </row>
    <row r="1506" spans="1:11" ht="38.25" x14ac:dyDescent="0.2">
      <c r="A1506" s="47" t="s">
        <v>344</v>
      </c>
      <c r="B1506" s="48">
        <v>923</v>
      </c>
      <c r="C1506" s="111">
        <v>7</v>
      </c>
      <c r="D1506" s="111">
        <v>4</v>
      </c>
      <c r="E1506" s="119">
        <v>750442710</v>
      </c>
      <c r="F1506" s="48"/>
      <c r="G1506" s="49">
        <v>856591.7</v>
      </c>
      <c r="H1506" s="49">
        <v>498635</v>
      </c>
      <c r="I1506" s="144">
        <f t="shared" si="46"/>
        <v>58.211514307224789</v>
      </c>
      <c r="J1506" s="147">
        <f t="shared" si="47"/>
        <v>357956.69999999995</v>
      </c>
      <c r="K1506" s="178"/>
    </row>
    <row r="1507" spans="1:11" x14ac:dyDescent="0.2">
      <c r="A1507" s="47" t="s">
        <v>228</v>
      </c>
      <c r="B1507" s="48">
        <v>923</v>
      </c>
      <c r="C1507" s="111">
        <v>7</v>
      </c>
      <c r="D1507" s="111">
        <v>4</v>
      </c>
      <c r="E1507" s="119">
        <v>750442710</v>
      </c>
      <c r="F1507" s="48">
        <v>300</v>
      </c>
      <c r="G1507" s="49">
        <v>49174</v>
      </c>
      <c r="H1507" s="49">
        <v>23370.9</v>
      </c>
      <c r="I1507" s="144">
        <f t="shared" si="46"/>
        <v>47.526945133607192</v>
      </c>
      <c r="J1507" s="147">
        <f t="shared" si="47"/>
        <v>25803.1</v>
      </c>
      <c r="K1507" s="178"/>
    </row>
    <row r="1508" spans="1:11" ht="25.5" x14ac:dyDescent="0.2">
      <c r="A1508" s="47" t="s">
        <v>226</v>
      </c>
      <c r="B1508" s="48">
        <v>923</v>
      </c>
      <c r="C1508" s="111">
        <v>7</v>
      </c>
      <c r="D1508" s="111">
        <v>4</v>
      </c>
      <c r="E1508" s="119">
        <v>750442710</v>
      </c>
      <c r="F1508" s="48">
        <v>600</v>
      </c>
      <c r="G1508" s="49">
        <v>807417.7</v>
      </c>
      <c r="H1508" s="49">
        <v>475264.1</v>
      </c>
      <c r="I1508" s="144">
        <f t="shared" si="46"/>
        <v>58.862234503900524</v>
      </c>
      <c r="J1508" s="147">
        <f t="shared" si="47"/>
        <v>332153.59999999998</v>
      </c>
      <c r="K1508" s="178"/>
    </row>
    <row r="1509" spans="1:11" ht="89.25" x14ac:dyDescent="0.2">
      <c r="A1509" s="47" t="s">
        <v>681</v>
      </c>
      <c r="B1509" s="48">
        <v>923</v>
      </c>
      <c r="C1509" s="111">
        <v>7</v>
      </c>
      <c r="D1509" s="111">
        <v>4</v>
      </c>
      <c r="E1509" s="119" t="s">
        <v>1042</v>
      </c>
      <c r="F1509" s="48"/>
      <c r="G1509" s="49">
        <v>45822.6</v>
      </c>
      <c r="H1509" s="49">
        <v>29974.400000000001</v>
      </c>
      <c r="I1509" s="144">
        <f t="shared" si="46"/>
        <v>65.414009680812541</v>
      </c>
      <c r="J1509" s="147">
        <f t="shared" si="47"/>
        <v>15848.199999999997</v>
      </c>
      <c r="K1509" s="178"/>
    </row>
    <row r="1510" spans="1:11" ht="25.5" x14ac:dyDescent="0.2">
      <c r="A1510" s="47" t="s">
        <v>226</v>
      </c>
      <c r="B1510" s="48">
        <v>923</v>
      </c>
      <c r="C1510" s="111">
        <v>7</v>
      </c>
      <c r="D1510" s="111">
        <v>4</v>
      </c>
      <c r="E1510" s="119" t="s">
        <v>1042</v>
      </c>
      <c r="F1510" s="48">
        <v>600</v>
      </c>
      <c r="G1510" s="49">
        <v>45822.6</v>
      </c>
      <c r="H1510" s="49">
        <v>29974.400000000001</v>
      </c>
      <c r="I1510" s="144">
        <f t="shared" si="46"/>
        <v>65.414009680812541</v>
      </c>
      <c r="J1510" s="147">
        <f t="shared" si="47"/>
        <v>15848.199999999997</v>
      </c>
      <c r="K1510" s="178"/>
    </row>
    <row r="1511" spans="1:11" x14ac:dyDescent="0.2">
      <c r="A1511" s="47" t="s">
        <v>64</v>
      </c>
      <c r="B1511" s="48">
        <v>923</v>
      </c>
      <c r="C1511" s="111">
        <v>7</v>
      </c>
      <c r="D1511" s="111">
        <v>5</v>
      </c>
      <c r="E1511" s="119"/>
      <c r="F1511" s="48"/>
      <c r="G1511" s="49">
        <v>46276</v>
      </c>
      <c r="H1511" s="49">
        <v>32839.699999999997</v>
      </c>
      <c r="I1511" s="144">
        <f t="shared" si="46"/>
        <v>70.964862995937423</v>
      </c>
      <c r="J1511" s="147">
        <f t="shared" si="47"/>
        <v>13436.300000000003</v>
      </c>
      <c r="K1511" s="178"/>
    </row>
    <row r="1512" spans="1:11" ht="25.5" x14ac:dyDescent="0.2">
      <c r="A1512" s="47" t="s">
        <v>1039</v>
      </c>
      <c r="B1512" s="48">
        <v>923</v>
      </c>
      <c r="C1512" s="111">
        <v>7</v>
      </c>
      <c r="D1512" s="111">
        <v>5</v>
      </c>
      <c r="E1512" s="119">
        <v>700000000</v>
      </c>
      <c r="F1512" s="48"/>
      <c r="G1512" s="49">
        <v>46276</v>
      </c>
      <c r="H1512" s="49">
        <v>32839.699999999997</v>
      </c>
      <c r="I1512" s="144">
        <f t="shared" si="46"/>
        <v>70.964862995937423</v>
      </c>
      <c r="J1512" s="147">
        <f t="shared" si="47"/>
        <v>13436.300000000003</v>
      </c>
      <c r="K1512" s="178"/>
    </row>
    <row r="1513" spans="1:11" ht="25.5" x14ac:dyDescent="0.2">
      <c r="A1513" s="47" t="s">
        <v>1040</v>
      </c>
      <c r="B1513" s="48">
        <v>923</v>
      </c>
      <c r="C1513" s="111">
        <v>7</v>
      </c>
      <c r="D1513" s="111">
        <v>5</v>
      </c>
      <c r="E1513" s="119">
        <v>750000000</v>
      </c>
      <c r="F1513" s="48"/>
      <c r="G1513" s="49">
        <v>46276</v>
      </c>
      <c r="H1513" s="49">
        <v>32839.699999999997</v>
      </c>
      <c r="I1513" s="144">
        <f t="shared" si="46"/>
        <v>70.964862995937423</v>
      </c>
      <c r="J1513" s="147">
        <f t="shared" si="47"/>
        <v>13436.300000000003</v>
      </c>
      <c r="K1513" s="178"/>
    </row>
    <row r="1514" spans="1:11" x14ac:dyDescent="0.2">
      <c r="A1514" s="47" t="s">
        <v>1085</v>
      </c>
      <c r="B1514" s="48">
        <v>923</v>
      </c>
      <c r="C1514" s="111">
        <v>7</v>
      </c>
      <c r="D1514" s="111">
        <v>5</v>
      </c>
      <c r="E1514" s="119">
        <v>750200000</v>
      </c>
      <c r="F1514" s="48"/>
      <c r="G1514" s="49">
        <v>46276</v>
      </c>
      <c r="H1514" s="49">
        <v>32839.699999999997</v>
      </c>
      <c r="I1514" s="144">
        <f t="shared" si="46"/>
        <v>70.964862995937423</v>
      </c>
      <c r="J1514" s="147">
        <f t="shared" si="47"/>
        <v>13436.300000000003</v>
      </c>
      <c r="K1514" s="178"/>
    </row>
    <row r="1515" spans="1:11" ht="51" x14ac:dyDescent="0.2">
      <c r="A1515" s="47" t="s">
        <v>345</v>
      </c>
      <c r="B1515" s="48">
        <v>923</v>
      </c>
      <c r="C1515" s="111">
        <v>7</v>
      </c>
      <c r="D1515" s="111">
        <v>5</v>
      </c>
      <c r="E1515" s="119">
        <v>750242910</v>
      </c>
      <c r="F1515" s="48"/>
      <c r="G1515" s="49">
        <v>46276</v>
      </c>
      <c r="H1515" s="49">
        <v>32839.699999999997</v>
      </c>
      <c r="I1515" s="144">
        <f t="shared" si="46"/>
        <v>70.964862995937423</v>
      </c>
      <c r="J1515" s="147">
        <f t="shared" si="47"/>
        <v>13436.300000000003</v>
      </c>
      <c r="K1515" s="178"/>
    </row>
    <row r="1516" spans="1:11" ht="25.5" x14ac:dyDescent="0.2">
      <c r="A1516" s="47" t="s">
        <v>226</v>
      </c>
      <c r="B1516" s="48">
        <v>923</v>
      </c>
      <c r="C1516" s="111">
        <v>7</v>
      </c>
      <c r="D1516" s="111">
        <v>5</v>
      </c>
      <c r="E1516" s="119">
        <v>750242910</v>
      </c>
      <c r="F1516" s="48">
        <v>600</v>
      </c>
      <c r="G1516" s="49">
        <v>46276</v>
      </c>
      <c r="H1516" s="49">
        <v>32839.699999999997</v>
      </c>
      <c r="I1516" s="144">
        <f t="shared" si="46"/>
        <v>70.964862995937423</v>
      </c>
      <c r="J1516" s="147">
        <f t="shared" si="47"/>
        <v>13436.300000000003</v>
      </c>
      <c r="K1516" s="178"/>
    </row>
    <row r="1517" spans="1:11" x14ac:dyDescent="0.2">
      <c r="A1517" s="47" t="s">
        <v>202</v>
      </c>
      <c r="B1517" s="48">
        <v>923</v>
      </c>
      <c r="C1517" s="111">
        <v>7</v>
      </c>
      <c r="D1517" s="111">
        <v>7</v>
      </c>
      <c r="E1517" s="119"/>
      <c r="F1517" s="48"/>
      <c r="G1517" s="49">
        <v>83481</v>
      </c>
      <c r="H1517" s="49">
        <v>35504.5</v>
      </c>
      <c r="I1517" s="144">
        <f t="shared" si="46"/>
        <v>42.530036774834997</v>
      </c>
      <c r="J1517" s="147">
        <f t="shared" si="47"/>
        <v>47976.5</v>
      </c>
      <c r="K1517" s="178"/>
    </row>
    <row r="1518" spans="1:11" ht="25.5" x14ac:dyDescent="0.2">
      <c r="A1518" s="47" t="s">
        <v>1039</v>
      </c>
      <c r="B1518" s="48">
        <v>923</v>
      </c>
      <c r="C1518" s="111">
        <v>7</v>
      </c>
      <c r="D1518" s="111">
        <v>7</v>
      </c>
      <c r="E1518" s="119">
        <v>700000000</v>
      </c>
      <c r="F1518" s="48"/>
      <c r="G1518" s="49">
        <v>83481</v>
      </c>
      <c r="H1518" s="49">
        <v>35504.5</v>
      </c>
      <c r="I1518" s="144">
        <f t="shared" si="46"/>
        <v>42.530036774834997</v>
      </c>
      <c r="J1518" s="147">
        <f t="shared" si="47"/>
        <v>47976.5</v>
      </c>
      <c r="K1518" s="178"/>
    </row>
    <row r="1519" spans="1:11" x14ac:dyDescent="0.2">
      <c r="A1519" s="47" t="s">
        <v>447</v>
      </c>
      <c r="B1519" s="48">
        <v>923</v>
      </c>
      <c r="C1519" s="111">
        <v>7</v>
      </c>
      <c r="D1519" s="111">
        <v>7</v>
      </c>
      <c r="E1519" s="119">
        <v>740000000</v>
      </c>
      <c r="F1519" s="48"/>
      <c r="G1519" s="49">
        <v>83481</v>
      </c>
      <c r="H1519" s="49">
        <v>35504.5</v>
      </c>
      <c r="I1519" s="144">
        <f t="shared" si="46"/>
        <v>42.530036774834997</v>
      </c>
      <c r="J1519" s="147">
        <f t="shared" si="47"/>
        <v>47976.5</v>
      </c>
      <c r="K1519" s="178"/>
    </row>
    <row r="1520" spans="1:11" ht="25.5" x14ac:dyDescent="0.2">
      <c r="A1520" s="47" t="s">
        <v>1178</v>
      </c>
      <c r="B1520" s="48">
        <v>923</v>
      </c>
      <c r="C1520" s="111">
        <v>7</v>
      </c>
      <c r="D1520" s="111">
        <v>7</v>
      </c>
      <c r="E1520" s="119">
        <v>740600000</v>
      </c>
      <c r="F1520" s="48"/>
      <c r="G1520" s="49">
        <v>83481</v>
      </c>
      <c r="H1520" s="49">
        <v>35504.5</v>
      </c>
      <c r="I1520" s="144">
        <f t="shared" si="46"/>
        <v>42.530036774834997</v>
      </c>
      <c r="J1520" s="147">
        <f t="shared" si="47"/>
        <v>47976.5</v>
      </c>
      <c r="K1520" s="178"/>
    </row>
    <row r="1521" spans="1:14" ht="25.5" x14ac:dyDescent="0.2">
      <c r="A1521" s="47" t="s">
        <v>863</v>
      </c>
      <c r="B1521" s="48">
        <v>923</v>
      </c>
      <c r="C1521" s="111">
        <v>7</v>
      </c>
      <c r="D1521" s="111">
        <v>7</v>
      </c>
      <c r="E1521" s="119">
        <v>740643240</v>
      </c>
      <c r="F1521" s="48"/>
      <c r="G1521" s="49">
        <v>18950</v>
      </c>
      <c r="H1521" s="49">
        <v>4602</v>
      </c>
      <c r="I1521" s="144">
        <f t="shared" si="46"/>
        <v>24.284960422163586</v>
      </c>
      <c r="J1521" s="147">
        <f t="shared" si="47"/>
        <v>14348</v>
      </c>
      <c r="K1521" s="178"/>
    </row>
    <row r="1522" spans="1:14" ht="25.5" x14ac:dyDescent="0.2">
      <c r="A1522" s="47" t="s">
        <v>233</v>
      </c>
      <c r="B1522" s="48">
        <v>923</v>
      </c>
      <c r="C1522" s="111">
        <v>7</v>
      </c>
      <c r="D1522" s="111">
        <v>7</v>
      </c>
      <c r="E1522" s="119">
        <v>740643240</v>
      </c>
      <c r="F1522" s="48">
        <v>200</v>
      </c>
      <c r="G1522" s="49">
        <v>4000</v>
      </c>
      <c r="H1522" s="49">
        <v>0</v>
      </c>
      <c r="I1522" s="144">
        <f t="shared" si="46"/>
        <v>0</v>
      </c>
      <c r="J1522" s="147">
        <f t="shared" si="47"/>
        <v>4000</v>
      </c>
      <c r="K1522" s="178"/>
    </row>
    <row r="1523" spans="1:14" x14ac:dyDescent="0.2">
      <c r="A1523" s="47" t="s">
        <v>228</v>
      </c>
      <c r="B1523" s="48">
        <v>923</v>
      </c>
      <c r="C1523" s="111">
        <v>7</v>
      </c>
      <c r="D1523" s="111">
        <v>7</v>
      </c>
      <c r="E1523" s="119">
        <v>740643240</v>
      </c>
      <c r="F1523" s="48">
        <v>300</v>
      </c>
      <c r="G1523" s="49">
        <v>450</v>
      </c>
      <c r="H1523" s="49">
        <v>0</v>
      </c>
      <c r="I1523" s="144">
        <f t="shared" si="46"/>
        <v>0</v>
      </c>
      <c r="J1523" s="147">
        <f t="shared" si="47"/>
        <v>450</v>
      </c>
      <c r="K1523" s="178"/>
    </row>
    <row r="1524" spans="1:14" ht="25.5" x14ac:dyDescent="0.2">
      <c r="A1524" s="47" t="s">
        <v>226</v>
      </c>
      <c r="B1524" s="48">
        <v>923</v>
      </c>
      <c r="C1524" s="111">
        <v>7</v>
      </c>
      <c r="D1524" s="111">
        <v>7</v>
      </c>
      <c r="E1524" s="119">
        <v>740643240</v>
      </c>
      <c r="F1524" s="48">
        <v>600</v>
      </c>
      <c r="G1524" s="49">
        <v>14500</v>
      </c>
      <c r="H1524" s="49">
        <v>4602</v>
      </c>
      <c r="I1524" s="144">
        <f t="shared" si="46"/>
        <v>31.737931034482759</v>
      </c>
      <c r="J1524" s="147">
        <f t="shared" si="47"/>
        <v>9898</v>
      </c>
      <c r="K1524" s="178"/>
    </row>
    <row r="1525" spans="1:14" ht="25.5" x14ac:dyDescent="0.2">
      <c r="A1525" s="47" t="s">
        <v>713</v>
      </c>
      <c r="B1525" s="48">
        <v>923</v>
      </c>
      <c r="C1525" s="111">
        <v>7</v>
      </c>
      <c r="D1525" s="111">
        <v>7</v>
      </c>
      <c r="E1525" s="119">
        <v>740676160</v>
      </c>
      <c r="F1525" s="48"/>
      <c r="G1525" s="49">
        <v>64531</v>
      </c>
      <c r="H1525" s="49">
        <v>30902.5</v>
      </c>
      <c r="I1525" s="144">
        <f t="shared" si="46"/>
        <v>47.887836853605243</v>
      </c>
      <c r="J1525" s="147">
        <f t="shared" si="47"/>
        <v>33628.5</v>
      </c>
      <c r="K1525" s="178"/>
    </row>
    <row r="1526" spans="1:14" x14ac:dyDescent="0.2">
      <c r="A1526" s="47" t="s">
        <v>250</v>
      </c>
      <c r="B1526" s="48">
        <v>923</v>
      </c>
      <c r="C1526" s="111">
        <v>7</v>
      </c>
      <c r="D1526" s="111">
        <v>7</v>
      </c>
      <c r="E1526" s="119">
        <v>740676160</v>
      </c>
      <c r="F1526" s="48">
        <v>500</v>
      </c>
      <c r="G1526" s="49">
        <v>64531</v>
      </c>
      <c r="H1526" s="49">
        <v>30902.5</v>
      </c>
      <c r="I1526" s="144">
        <f t="shared" si="46"/>
        <v>47.887836853605243</v>
      </c>
      <c r="J1526" s="147">
        <f t="shared" si="47"/>
        <v>33628.5</v>
      </c>
      <c r="K1526" s="178"/>
    </row>
    <row r="1527" spans="1:14" x14ac:dyDescent="0.2">
      <c r="A1527" s="47" t="s">
        <v>129</v>
      </c>
      <c r="B1527" s="48">
        <v>923</v>
      </c>
      <c r="C1527" s="111">
        <v>7</v>
      </c>
      <c r="D1527" s="111">
        <v>8</v>
      </c>
      <c r="E1527" s="119"/>
      <c r="F1527" s="48"/>
      <c r="G1527" s="49">
        <v>19408</v>
      </c>
      <c r="H1527" s="49">
        <v>12029.9</v>
      </c>
      <c r="I1527" s="144">
        <f t="shared" si="46"/>
        <v>61.984233305853252</v>
      </c>
      <c r="J1527" s="147">
        <f t="shared" si="47"/>
        <v>7378.1</v>
      </c>
      <c r="K1527" s="178"/>
    </row>
    <row r="1528" spans="1:14" ht="25.5" x14ac:dyDescent="0.2">
      <c r="A1528" s="47" t="s">
        <v>1039</v>
      </c>
      <c r="B1528" s="48">
        <v>923</v>
      </c>
      <c r="C1528" s="111">
        <v>7</v>
      </c>
      <c r="D1528" s="111">
        <v>8</v>
      </c>
      <c r="E1528" s="119">
        <v>700000000</v>
      </c>
      <c r="F1528" s="48"/>
      <c r="G1528" s="49">
        <v>19408</v>
      </c>
      <c r="H1528" s="49">
        <v>12029.9</v>
      </c>
      <c r="I1528" s="144">
        <f t="shared" si="46"/>
        <v>61.984233305853252</v>
      </c>
      <c r="J1528" s="147">
        <f t="shared" si="47"/>
        <v>7378.1</v>
      </c>
      <c r="K1528" s="178"/>
      <c r="M1528" s="23"/>
      <c r="N1528" s="23"/>
    </row>
    <row r="1529" spans="1:14" ht="25.5" x14ac:dyDescent="0.2">
      <c r="A1529" s="47" t="s">
        <v>1040</v>
      </c>
      <c r="B1529" s="48">
        <v>923</v>
      </c>
      <c r="C1529" s="111">
        <v>7</v>
      </c>
      <c r="D1529" s="111">
        <v>8</v>
      </c>
      <c r="E1529" s="119">
        <v>750000000</v>
      </c>
      <c r="F1529" s="48"/>
      <c r="G1529" s="49">
        <v>19408</v>
      </c>
      <c r="H1529" s="49">
        <v>12029.9</v>
      </c>
      <c r="I1529" s="144">
        <f t="shared" si="46"/>
        <v>61.984233305853252</v>
      </c>
      <c r="J1529" s="147">
        <f t="shared" si="47"/>
        <v>7378.1</v>
      </c>
      <c r="K1529" s="178"/>
    </row>
    <row r="1530" spans="1:14" ht="38.25" x14ac:dyDescent="0.2">
      <c r="A1530" s="47" t="s">
        <v>1179</v>
      </c>
      <c r="B1530" s="48">
        <v>923</v>
      </c>
      <c r="C1530" s="111">
        <v>7</v>
      </c>
      <c r="D1530" s="111">
        <v>8</v>
      </c>
      <c r="E1530" s="119">
        <v>750600000</v>
      </c>
      <c r="F1530" s="48"/>
      <c r="G1530" s="49">
        <v>19408</v>
      </c>
      <c r="H1530" s="49">
        <v>12029.9</v>
      </c>
      <c r="I1530" s="144">
        <f t="shared" si="46"/>
        <v>61.984233305853252</v>
      </c>
      <c r="J1530" s="147">
        <f t="shared" si="47"/>
        <v>7378.1</v>
      </c>
      <c r="K1530" s="178"/>
    </row>
    <row r="1531" spans="1:14" ht="38.25" x14ac:dyDescent="0.2">
      <c r="A1531" s="47" t="s">
        <v>346</v>
      </c>
      <c r="B1531" s="48">
        <v>923</v>
      </c>
      <c r="C1531" s="111">
        <v>7</v>
      </c>
      <c r="D1531" s="111">
        <v>8</v>
      </c>
      <c r="E1531" s="119">
        <v>750648100</v>
      </c>
      <c r="F1531" s="48"/>
      <c r="G1531" s="49">
        <v>19408</v>
      </c>
      <c r="H1531" s="49">
        <v>12029.9</v>
      </c>
      <c r="I1531" s="144">
        <f t="shared" si="46"/>
        <v>61.984233305853252</v>
      </c>
      <c r="J1531" s="147">
        <f t="shared" si="47"/>
        <v>7378.1</v>
      </c>
      <c r="K1531" s="178"/>
    </row>
    <row r="1532" spans="1:14" ht="25.5" x14ac:dyDescent="0.2">
      <c r="A1532" s="47" t="s">
        <v>226</v>
      </c>
      <c r="B1532" s="48">
        <v>923</v>
      </c>
      <c r="C1532" s="111">
        <v>7</v>
      </c>
      <c r="D1532" s="111">
        <v>8</v>
      </c>
      <c r="E1532" s="119">
        <v>750648100</v>
      </c>
      <c r="F1532" s="48">
        <v>600</v>
      </c>
      <c r="G1532" s="49">
        <v>19408</v>
      </c>
      <c r="H1532" s="49">
        <v>12029.9</v>
      </c>
      <c r="I1532" s="144">
        <f t="shared" si="46"/>
        <v>61.984233305853252</v>
      </c>
      <c r="J1532" s="147">
        <f t="shared" si="47"/>
        <v>7378.1</v>
      </c>
      <c r="K1532" s="178"/>
    </row>
    <row r="1533" spans="1:14" x14ac:dyDescent="0.2">
      <c r="A1533" s="47" t="s">
        <v>136</v>
      </c>
      <c r="B1533" s="48">
        <v>923</v>
      </c>
      <c r="C1533" s="111">
        <v>7</v>
      </c>
      <c r="D1533" s="111">
        <v>9</v>
      </c>
      <c r="E1533" s="119"/>
      <c r="F1533" s="48"/>
      <c r="G1533" s="49">
        <v>478489.4</v>
      </c>
      <c r="H1533" s="49">
        <v>178491.3</v>
      </c>
      <c r="I1533" s="144">
        <f t="shared" si="46"/>
        <v>37.303083412088121</v>
      </c>
      <c r="J1533" s="147">
        <f t="shared" si="47"/>
        <v>299998.10000000003</v>
      </c>
      <c r="K1533" s="178"/>
    </row>
    <row r="1534" spans="1:14" ht="25.5" x14ac:dyDescent="0.2">
      <c r="A1534" s="47" t="s">
        <v>970</v>
      </c>
      <c r="B1534" s="48">
        <v>923</v>
      </c>
      <c r="C1534" s="111">
        <v>7</v>
      </c>
      <c r="D1534" s="111">
        <v>9</v>
      </c>
      <c r="E1534" s="119">
        <v>100000000</v>
      </c>
      <c r="F1534" s="48"/>
      <c r="G1534" s="49">
        <v>31978</v>
      </c>
      <c r="H1534" s="49">
        <v>14963.5</v>
      </c>
      <c r="I1534" s="144">
        <f t="shared" si="46"/>
        <v>46.793107761586086</v>
      </c>
      <c r="J1534" s="147">
        <f t="shared" si="47"/>
        <v>17014.5</v>
      </c>
      <c r="K1534" s="178"/>
    </row>
    <row r="1535" spans="1:14" ht="25.5" x14ac:dyDescent="0.2">
      <c r="A1535" s="47" t="s">
        <v>480</v>
      </c>
      <c r="B1535" s="48">
        <v>923</v>
      </c>
      <c r="C1535" s="111">
        <v>7</v>
      </c>
      <c r="D1535" s="111">
        <v>9</v>
      </c>
      <c r="E1535" s="119">
        <v>150000000</v>
      </c>
      <c r="F1535" s="48"/>
      <c r="G1535" s="49">
        <v>31978</v>
      </c>
      <c r="H1535" s="49">
        <v>14963.5</v>
      </c>
      <c r="I1535" s="144">
        <f t="shared" si="46"/>
        <v>46.793107761586086</v>
      </c>
      <c r="J1535" s="147">
        <f t="shared" si="47"/>
        <v>17014.5</v>
      </c>
      <c r="K1535" s="178"/>
    </row>
    <row r="1536" spans="1:14" ht="25.5" x14ac:dyDescent="0.2">
      <c r="A1536" s="47" t="s">
        <v>1084</v>
      </c>
      <c r="B1536" s="48">
        <v>923</v>
      </c>
      <c r="C1536" s="111">
        <v>7</v>
      </c>
      <c r="D1536" s="111">
        <v>9</v>
      </c>
      <c r="E1536" s="119">
        <v>150300000</v>
      </c>
      <c r="F1536" s="48"/>
      <c r="G1536" s="49">
        <v>31978</v>
      </c>
      <c r="H1536" s="49">
        <v>14963.5</v>
      </c>
      <c r="I1536" s="144">
        <f t="shared" si="46"/>
        <v>46.793107761586086</v>
      </c>
      <c r="J1536" s="147">
        <f t="shared" si="47"/>
        <v>17014.5</v>
      </c>
      <c r="K1536" s="178"/>
    </row>
    <row r="1537" spans="1:11" ht="38.25" x14ac:dyDescent="0.2">
      <c r="A1537" s="47" t="s">
        <v>1180</v>
      </c>
      <c r="B1537" s="48">
        <v>923</v>
      </c>
      <c r="C1537" s="111">
        <v>7</v>
      </c>
      <c r="D1537" s="111">
        <v>9</v>
      </c>
      <c r="E1537" s="119">
        <v>150376170</v>
      </c>
      <c r="F1537" s="48"/>
      <c r="G1537" s="49">
        <v>31978</v>
      </c>
      <c r="H1537" s="49">
        <v>14963.5</v>
      </c>
      <c r="I1537" s="144">
        <f t="shared" si="46"/>
        <v>46.793107761586086</v>
      </c>
      <c r="J1537" s="147">
        <f t="shared" si="47"/>
        <v>17014.5</v>
      </c>
      <c r="K1537" s="178"/>
    </row>
    <row r="1538" spans="1:11" x14ac:dyDescent="0.2">
      <c r="A1538" s="47" t="s">
        <v>250</v>
      </c>
      <c r="B1538" s="48">
        <v>923</v>
      </c>
      <c r="C1538" s="111">
        <v>7</v>
      </c>
      <c r="D1538" s="111">
        <v>9</v>
      </c>
      <c r="E1538" s="119">
        <v>150376170</v>
      </c>
      <c r="F1538" s="48">
        <v>500</v>
      </c>
      <c r="G1538" s="49">
        <v>31978</v>
      </c>
      <c r="H1538" s="49">
        <v>14963.5</v>
      </c>
      <c r="I1538" s="144">
        <f t="shared" si="46"/>
        <v>46.793107761586086</v>
      </c>
      <c r="J1538" s="147">
        <f t="shared" si="47"/>
        <v>17014.5</v>
      </c>
      <c r="K1538" s="178"/>
    </row>
    <row r="1539" spans="1:11" ht="25.5" x14ac:dyDescent="0.2">
      <c r="A1539" s="47" t="s">
        <v>1039</v>
      </c>
      <c r="B1539" s="48">
        <v>923</v>
      </c>
      <c r="C1539" s="111">
        <v>7</v>
      </c>
      <c r="D1539" s="111">
        <v>9</v>
      </c>
      <c r="E1539" s="119">
        <v>700000000</v>
      </c>
      <c r="F1539" s="48"/>
      <c r="G1539" s="49">
        <v>366357</v>
      </c>
      <c r="H1539" s="49">
        <v>130252.4</v>
      </c>
      <c r="I1539" s="144">
        <f t="shared" si="46"/>
        <v>35.553408287544663</v>
      </c>
      <c r="J1539" s="147">
        <f t="shared" si="47"/>
        <v>236104.6</v>
      </c>
      <c r="K1539" s="178"/>
    </row>
    <row r="1540" spans="1:11" x14ac:dyDescent="0.2">
      <c r="A1540" s="47" t="s">
        <v>445</v>
      </c>
      <c r="B1540" s="48">
        <v>923</v>
      </c>
      <c r="C1540" s="111">
        <v>7</v>
      </c>
      <c r="D1540" s="111">
        <v>9</v>
      </c>
      <c r="E1540" s="119">
        <v>720000000</v>
      </c>
      <c r="F1540" s="48"/>
      <c r="G1540" s="49">
        <v>33586.5</v>
      </c>
      <c r="H1540" s="49">
        <v>1357.3</v>
      </c>
      <c r="I1540" s="144">
        <f t="shared" si="46"/>
        <v>4.041207032587498</v>
      </c>
      <c r="J1540" s="147">
        <f t="shared" si="47"/>
        <v>32229.200000000001</v>
      </c>
      <c r="K1540" s="178"/>
    </row>
    <row r="1541" spans="1:11" x14ac:dyDescent="0.2">
      <c r="A1541" s="47" t="s">
        <v>340</v>
      </c>
      <c r="B1541" s="48">
        <v>923</v>
      </c>
      <c r="C1541" s="111">
        <v>7</v>
      </c>
      <c r="D1541" s="111">
        <v>9</v>
      </c>
      <c r="E1541" s="119">
        <v>720800000</v>
      </c>
      <c r="F1541" s="48"/>
      <c r="G1541" s="49">
        <v>0</v>
      </c>
      <c r="H1541" s="49">
        <v>-420</v>
      </c>
      <c r="I1541" s="144">
        <v>0</v>
      </c>
      <c r="J1541" s="147">
        <f t="shared" si="47"/>
        <v>420</v>
      </c>
      <c r="K1541" s="178"/>
    </row>
    <row r="1542" spans="1:11" x14ac:dyDescent="0.2">
      <c r="A1542" s="47" t="s">
        <v>338</v>
      </c>
      <c r="B1542" s="48">
        <v>923</v>
      </c>
      <c r="C1542" s="111">
        <v>7</v>
      </c>
      <c r="D1542" s="111">
        <v>9</v>
      </c>
      <c r="E1542" s="119">
        <v>720843690</v>
      </c>
      <c r="F1542" s="48"/>
      <c r="G1542" s="49">
        <v>0</v>
      </c>
      <c r="H1542" s="49">
        <v>-420</v>
      </c>
      <c r="I1542" s="144">
        <v>0</v>
      </c>
      <c r="J1542" s="147">
        <f t="shared" si="47"/>
        <v>420</v>
      </c>
      <c r="K1542" s="178"/>
    </row>
    <row r="1543" spans="1:11" x14ac:dyDescent="0.2">
      <c r="A1543" s="47" t="s">
        <v>228</v>
      </c>
      <c r="B1543" s="48">
        <v>923</v>
      </c>
      <c r="C1543" s="111">
        <v>7</v>
      </c>
      <c r="D1543" s="111">
        <v>9</v>
      </c>
      <c r="E1543" s="119">
        <v>720843690</v>
      </c>
      <c r="F1543" s="48">
        <v>300</v>
      </c>
      <c r="G1543" s="49">
        <v>0</v>
      </c>
      <c r="H1543" s="49">
        <v>-420</v>
      </c>
      <c r="I1543" s="144">
        <v>0</v>
      </c>
      <c r="J1543" s="147">
        <f t="shared" si="47"/>
        <v>420</v>
      </c>
      <c r="K1543" s="178"/>
    </row>
    <row r="1544" spans="1:11" x14ac:dyDescent="0.2">
      <c r="A1544" s="47" t="s">
        <v>351</v>
      </c>
      <c r="B1544" s="48">
        <v>923</v>
      </c>
      <c r="C1544" s="111">
        <v>7</v>
      </c>
      <c r="D1544" s="111">
        <v>9</v>
      </c>
      <c r="E1544" s="119" t="s">
        <v>1164</v>
      </c>
      <c r="F1544" s="48"/>
      <c r="G1544" s="49">
        <v>13000</v>
      </c>
      <c r="H1544" s="49">
        <v>0</v>
      </c>
      <c r="I1544" s="144">
        <f t="shared" si="46"/>
        <v>0</v>
      </c>
      <c r="J1544" s="147">
        <f t="shared" si="47"/>
        <v>13000</v>
      </c>
      <c r="K1544" s="178"/>
    </row>
    <row r="1545" spans="1:11" ht="51" x14ac:dyDescent="0.2">
      <c r="A1545" s="47" t="s">
        <v>715</v>
      </c>
      <c r="B1545" s="48">
        <v>923</v>
      </c>
      <c r="C1545" s="111">
        <v>7</v>
      </c>
      <c r="D1545" s="111">
        <v>9</v>
      </c>
      <c r="E1545" s="119" t="s">
        <v>1181</v>
      </c>
      <c r="F1545" s="48"/>
      <c r="G1545" s="49">
        <v>13000</v>
      </c>
      <c r="H1545" s="49">
        <v>0</v>
      </c>
      <c r="I1545" s="144">
        <f t="shared" si="46"/>
        <v>0</v>
      </c>
      <c r="J1545" s="147">
        <f t="shared" si="47"/>
        <v>13000</v>
      </c>
      <c r="K1545" s="178"/>
    </row>
    <row r="1546" spans="1:11" x14ac:dyDescent="0.2">
      <c r="A1546" s="47" t="s">
        <v>228</v>
      </c>
      <c r="B1546" s="48">
        <v>923</v>
      </c>
      <c r="C1546" s="111">
        <v>7</v>
      </c>
      <c r="D1546" s="111">
        <v>9</v>
      </c>
      <c r="E1546" s="119" t="s">
        <v>1181</v>
      </c>
      <c r="F1546" s="48">
        <v>300</v>
      </c>
      <c r="G1546" s="49">
        <v>13000</v>
      </c>
      <c r="H1546" s="49">
        <v>0</v>
      </c>
      <c r="I1546" s="144">
        <f t="shared" ref="I1546:I1609" si="48">H1546/G1546*100</f>
        <v>0</v>
      </c>
      <c r="J1546" s="147">
        <f t="shared" ref="J1546:J1609" si="49">G1546-H1546</f>
        <v>13000</v>
      </c>
      <c r="K1546" s="178"/>
    </row>
    <row r="1547" spans="1:11" ht="25.5" x14ac:dyDescent="0.2">
      <c r="A1547" s="47" t="s">
        <v>1182</v>
      </c>
      <c r="B1547" s="48">
        <v>923</v>
      </c>
      <c r="C1547" s="111">
        <v>7</v>
      </c>
      <c r="D1547" s="111">
        <v>9</v>
      </c>
      <c r="E1547" s="119" t="s">
        <v>1183</v>
      </c>
      <c r="F1547" s="48"/>
      <c r="G1547" s="49">
        <v>20586.5</v>
      </c>
      <c r="H1547" s="49">
        <v>1777.3</v>
      </c>
      <c r="I1547" s="144">
        <f t="shared" si="48"/>
        <v>8.6333276661890075</v>
      </c>
      <c r="J1547" s="147">
        <f t="shared" si="49"/>
        <v>18809.2</v>
      </c>
      <c r="K1547" s="178"/>
    </row>
    <row r="1548" spans="1:11" ht="25.5" x14ac:dyDescent="0.2">
      <c r="A1548" s="47" t="s">
        <v>1184</v>
      </c>
      <c r="B1548" s="48">
        <v>923</v>
      </c>
      <c r="C1548" s="111">
        <v>7</v>
      </c>
      <c r="D1548" s="111">
        <v>9</v>
      </c>
      <c r="E1548" s="119" t="s">
        <v>1185</v>
      </c>
      <c r="F1548" s="48"/>
      <c r="G1548" s="49">
        <v>20586.5</v>
      </c>
      <c r="H1548" s="49">
        <v>1777.3</v>
      </c>
      <c r="I1548" s="144">
        <f t="shared" si="48"/>
        <v>8.6333276661890075</v>
      </c>
      <c r="J1548" s="147">
        <f t="shared" si="49"/>
        <v>18809.2</v>
      </c>
      <c r="K1548" s="178"/>
    </row>
    <row r="1549" spans="1:11" ht="25.5" x14ac:dyDescent="0.2">
      <c r="A1549" s="47" t="s">
        <v>233</v>
      </c>
      <c r="B1549" s="48">
        <v>923</v>
      </c>
      <c r="C1549" s="111">
        <v>7</v>
      </c>
      <c r="D1549" s="111">
        <v>9</v>
      </c>
      <c r="E1549" s="119" t="s">
        <v>1185</v>
      </c>
      <c r="F1549" s="48">
        <v>200</v>
      </c>
      <c r="G1549" s="49">
        <v>20586.5</v>
      </c>
      <c r="H1549" s="49">
        <v>1777.3</v>
      </c>
      <c r="I1549" s="144">
        <f t="shared" si="48"/>
        <v>8.6333276661890075</v>
      </c>
      <c r="J1549" s="147">
        <f t="shared" si="49"/>
        <v>18809.2</v>
      </c>
      <c r="K1549" s="178"/>
    </row>
    <row r="1550" spans="1:11" x14ac:dyDescent="0.2">
      <c r="A1550" s="47" t="s">
        <v>446</v>
      </c>
      <c r="B1550" s="48">
        <v>923</v>
      </c>
      <c r="C1550" s="111">
        <v>7</v>
      </c>
      <c r="D1550" s="111">
        <v>9</v>
      </c>
      <c r="E1550" s="119">
        <v>730000000</v>
      </c>
      <c r="F1550" s="48"/>
      <c r="G1550" s="49">
        <v>11800</v>
      </c>
      <c r="H1550" s="49">
        <v>1191.2</v>
      </c>
      <c r="I1550" s="144">
        <f t="shared" si="48"/>
        <v>10.094915254237288</v>
      </c>
      <c r="J1550" s="147">
        <f t="shared" si="49"/>
        <v>10608.8</v>
      </c>
      <c r="K1550" s="178"/>
    </row>
    <row r="1551" spans="1:11" x14ac:dyDescent="0.2">
      <c r="A1551" s="47" t="s">
        <v>1186</v>
      </c>
      <c r="B1551" s="48">
        <v>923</v>
      </c>
      <c r="C1551" s="111">
        <v>7</v>
      </c>
      <c r="D1551" s="111">
        <v>9</v>
      </c>
      <c r="E1551" s="119">
        <v>730200000</v>
      </c>
      <c r="F1551" s="48"/>
      <c r="G1551" s="49">
        <v>11800</v>
      </c>
      <c r="H1551" s="49">
        <v>1191.2</v>
      </c>
      <c r="I1551" s="144">
        <f t="shared" si="48"/>
        <v>10.094915254237288</v>
      </c>
      <c r="J1551" s="147">
        <f t="shared" si="49"/>
        <v>10608.8</v>
      </c>
      <c r="K1551" s="178"/>
    </row>
    <row r="1552" spans="1:11" x14ac:dyDescent="0.2">
      <c r="A1552" s="47" t="s">
        <v>1187</v>
      </c>
      <c r="B1552" s="48">
        <v>923</v>
      </c>
      <c r="C1552" s="111">
        <v>7</v>
      </c>
      <c r="D1552" s="111">
        <v>9</v>
      </c>
      <c r="E1552" s="119">
        <v>730243740</v>
      </c>
      <c r="F1552" s="48"/>
      <c r="G1552" s="49">
        <v>11800</v>
      </c>
      <c r="H1552" s="49">
        <v>1191.2</v>
      </c>
      <c r="I1552" s="144">
        <f t="shared" si="48"/>
        <v>10.094915254237288</v>
      </c>
      <c r="J1552" s="147">
        <f t="shared" si="49"/>
        <v>10608.8</v>
      </c>
      <c r="K1552" s="178"/>
    </row>
    <row r="1553" spans="1:11" x14ac:dyDescent="0.2">
      <c r="A1553" s="47" t="s">
        <v>228</v>
      </c>
      <c r="B1553" s="48">
        <v>923</v>
      </c>
      <c r="C1553" s="111">
        <v>7</v>
      </c>
      <c r="D1553" s="111">
        <v>9</v>
      </c>
      <c r="E1553" s="119">
        <v>730243740</v>
      </c>
      <c r="F1553" s="48">
        <v>300</v>
      </c>
      <c r="G1553" s="49">
        <v>800</v>
      </c>
      <c r="H1553" s="49">
        <v>426</v>
      </c>
      <c r="I1553" s="144">
        <f t="shared" si="48"/>
        <v>53.25</v>
      </c>
      <c r="J1553" s="147">
        <f t="shared" si="49"/>
        <v>374</v>
      </c>
      <c r="K1553" s="178"/>
    </row>
    <row r="1554" spans="1:11" ht="25.5" x14ac:dyDescent="0.2">
      <c r="A1554" s="47" t="s">
        <v>226</v>
      </c>
      <c r="B1554" s="48">
        <v>923</v>
      </c>
      <c r="C1554" s="111">
        <v>7</v>
      </c>
      <c r="D1554" s="111">
        <v>9</v>
      </c>
      <c r="E1554" s="119">
        <v>730243740</v>
      </c>
      <c r="F1554" s="48">
        <v>600</v>
      </c>
      <c r="G1554" s="49">
        <v>11000</v>
      </c>
      <c r="H1554" s="49">
        <v>765.2</v>
      </c>
      <c r="I1554" s="144">
        <f t="shared" si="48"/>
        <v>6.956363636363637</v>
      </c>
      <c r="J1554" s="147">
        <f t="shared" si="49"/>
        <v>10234.799999999999</v>
      </c>
      <c r="K1554" s="178"/>
    </row>
    <row r="1555" spans="1:11" x14ac:dyDescent="0.2">
      <c r="A1555" s="47" t="s">
        <v>447</v>
      </c>
      <c r="B1555" s="48">
        <v>923</v>
      </c>
      <c r="C1555" s="111">
        <v>7</v>
      </c>
      <c r="D1555" s="111">
        <v>9</v>
      </c>
      <c r="E1555" s="119">
        <v>740000000</v>
      </c>
      <c r="F1555" s="48"/>
      <c r="G1555" s="49">
        <v>82814</v>
      </c>
      <c r="H1555" s="49">
        <v>5195.3999999999996</v>
      </c>
      <c r="I1555" s="144">
        <f t="shared" si="48"/>
        <v>6.2735769314367129</v>
      </c>
      <c r="J1555" s="147">
        <f t="shared" si="49"/>
        <v>77618.600000000006</v>
      </c>
      <c r="K1555" s="178"/>
    </row>
    <row r="1556" spans="1:11" x14ac:dyDescent="0.2">
      <c r="A1556" s="47" t="s">
        <v>1188</v>
      </c>
      <c r="B1556" s="48">
        <v>923</v>
      </c>
      <c r="C1556" s="111">
        <v>7</v>
      </c>
      <c r="D1556" s="111">
        <v>9</v>
      </c>
      <c r="E1556" s="119">
        <v>740100000</v>
      </c>
      <c r="F1556" s="48"/>
      <c r="G1556" s="49">
        <v>4920</v>
      </c>
      <c r="H1556" s="49">
        <v>425</v>
      </c>
      <c r="I1556" s="144">
        <f t="shared" si="48"/>
        <v>8.6382113821138216</v>
      </c>
      <c r="J1556" s="147">
        <f t="shared" si="49"/>
        <v>4495</v>
      </c>
      <c r="K1556" s="178"/>
    </row>
    <row r="1557" spans="1:11" x14ac:dyDescent="0.2">
      <c r="A1557" s="47" t="s">
        <v>349</v>
      </c>
      <c r="B1557" s="48">
        <v>923</v>
      </c>
      <c r="C1557" s="111">
        <v>7</v>
      </c>
      <c r="D1557" s="111">
        <v>9</v>
      </c>
      <c r="E1557" s="119">
        <v>740143640</v>
      </c>
      <c r="F1557" s="48"/>
      <c r="G1557" s="49">
        <v>4920</v>
      </c>
      <c r="H1557" s="49">
        <v>425</v>
      </c>
      <c r="I1557" s="144">
        <f t="shared" si="48"/>
        <v>8.6382113821138216</v>
      </c>
      <c r="J1557" s="147">
        <f t="shared" si="49"/>
        <v>4495</v>
      </c>
      <c r="K1557" s="178"/>
    </row>
    <row r="1558" spans="1:11" ht="25.5" x14ac:dyDescent="0.2">
      <c r="A1558" s="47" t="s">
        <v>226</v>
      </c>
      <c r="B1558" s="48">
        <v>923</v>
      </c>
      <c r="C1558" s="111">
        <v>7</v>
      </c>
      <c r="D1558" s="111">
        <v>9</v>
      </c>
      <c r="E1558" s="119">
        <v>740143640</v>
      </c>
      <c r="F1558" s="48">
        <v>600</v>
      </c>
      <c r="G1558" s="49">
        <v>4920</v>
      </c>
      <c r="H1558" s="49">
        <v>425</v>
      </c>
      <c r="I1558" s="144">
        <f t="shared" si="48"/>
        <v>8.6382113821138216</v>
      </c>
      <c r="J1558" s="147">
        <f t="shared" si="49"/>
        <v>4495</v>
      </c>
      <c r="K1558" s="178"/>
    </row>
    <row r="1559" spans="1:11" ht="25.5" x14ac:dyDescent="0.2">
      <c r="A1559" s="47" t="s">
        <v>1171</v>
      </c>
      <c r="B1559" s="48">
        <v>923</v>
      </c>
      <c r="C1559" s="111">
        <v>7</v>
      </c>
      <c r="D1559" s="111">
        <v>9</v>
      </c>
      <c r="E1559" s="119">
        <v>740200000</v>
      </c>
      <c r="F1559" s="48"/>
      <c r="G1559" s="49">
        <v>60394</v>
      </c>
      <c r="H1559" s="49">
        <v>4057.4</v>
      </c>
      <c r="I1559" s="144">
        <f t="shared" si="48"/>
        <v>6.7182170414279572</v>
      </c>
      <c r="J1559" s="147">
        <f t="shared" si="49"/>
        <v>56336.6</v>
      </c>
      <c r="K1559" s="178"/>
    </row>
    <row r="1560" spans="1:11" x14ac:dyDescent="0.2">
      <c r="A1560" s="47" t="s">
        <v>350</v>
      </c>
      <c r="B1560" s="48">
        <v>923</v>
      </c>
      <c r="C1560" s="111">
        <v>7</v>
      </c>
      <c r="D1560" s="111">
        <v>9</v>
      </c>
      <c r="E1560" s="119">
        <v>740243621</v>
      </c>
      <c r="F1560" s="48"/>
      <c r="G1560" s="49">
        <v>60394</v>
      </c>
      <c r="H1560" s="49">
        <v>4057.4</v>
      </c>
      <c r="I1560" s="144">
        <f t="shared" si="48"/>
        <v>6.7182170414279572</v>
      </c>
      <c r="J1560" s="147">
        <f t="shared" si="49"/>
        <v>56336.6</v>
      </c>
      <c r="K1560" s="178"/>
    </row>
    <row r="1561" spans="1:11" ht="25.5" x14ac:dyDescent="0.2">
      <c r="A1561" s="47" t="s">
        <v>233</v>
      </c>
      <c r="B1561" s="48">
        <v>923</v>
      </c>
      <c r="C1561" s="111">
        <v>7</v>
      </c>
      <c r="D1561" s="111">
        <v>9</v>
      </c>
      <c r="E1561" s="119">
        <v>740243621</v>
      </c>
      <c r="F1561" s="48">
        <v>200</v>
      </c>
      <c r="G1561" s="49">
        <v>59144</v>
      </c>
      <c r="H1561" s="49">
        <v>4057.4</v>
      </c>
      <c r="I1561" s="144">
        <f t="shared" si="48"/>
        <v>6.8602055998917901</v>
      </c>
      <c r="J1561" s="147">
        <f t="shared" si="49"/>
        <v>55086.6</v>
      </c>
      <c r="K1561" s="178"/>
    </row>
    <row r="1562" spans="1:11" ht="25.5" x14ac:dyDescent="0.2">
      <c r="A1562" s="47" t="s">
        <v>226</v>
      </c>
      <c r="B1562" s="48">
        <v>923</v>
      </c>
      <c r="C1562" s="111">
        <v>7</v>
      </c>
      <c r="D1562" s="111">
        <v>9</v>
      </c>
      <c r="E1562" s="119">
        <v>740243621</v>
      </c>
      <c r="F1562" s="48">
        <v>600</v>
      </c>
      <c r="G1562" s="49">
        <v>1250</v>
      </c>
      <c r="H1562" s="49">
        <v>0</v>
      </c>
      <c r="I1562" s="144">
        <f t="shared" si="48"/>
        <v>0</v>
      </c>
      <c r="J1562" s="147">
        <f t="shared" si="49"/>
        <v>1250</v>
      </c>
      <c r="K1562" s="178"/>
    </row>
    <row r="1563" spans="1:11" x14ac:dyDescent="0.2">
      <c r="A1563" s="47" t="s">
        <v>1174</v>
      </c>
      <c r="B1563" s="48">
        <v>923</v>
      </c>
      <c r="C1563" s="111">
        <v>7</v>
      </c>
      <c r="D1563" s="111">
        <v>9</v>
      </c>
      <c r="E1563" s="119">
        <v>740400000</v>
      </c>
      <c r="F1563" s="48"/>
      <c r="G1563" s="49">
        <v>15000</v>
      </c>
      <c r="H1563" s="49">
        <v>0</v>
      </c>
      <c r="I1563" s="144">
        <f t="shared" si="48"/>
        <v>0</v>
      </c>
      <c r="J1563" s="147">
        <f t="shared" si="49"/>
        <v>15000</v>
      </c>
      <c r="K1563" s="178"/>
    </row>
    <row r="1564" spans="1:11" x14ac:dyDescent="0.2">
      <c r="A1564" s="47" t="s">
        <v>714</v>
      </c>
      <c r="B1564" s="48">
        <v>923</v>
      </c>
      <c r="C1564" s="111">
        <v>7</v>
      </c>
      <c r="D1564" s="111">
        <v>9</v>
      </c>
      <c r="E1564" s="119">
        <v>740443710</v>
      </c>
      <c r="F1564" s="48"/>
      <c r="G1564" s="49">
        <v>15000</v>
      </c>
      <c r="H1564" s="49">
        <v>0</v>
      </c>
      <c r="I1564" s="144">
        <f t="shared" si="48"/>
        <v>0</v>
      </c>
      <c r="J1564" s="147">
        <f t="shared" si="49"/>
        <v>15000</v>
      </c>
      <c r="K1564" s="178"/>
    </row>
    <row r="1565" spans="1:11" x14ac:dyDescent="0.2">
      <c r="A1565" s="47" t="s">
        <v>228</v>
      </c>
      <c r="B1565" s="48">
        <v>923</v>
      </c>
      <c r="C1565" s="111">
        <v>7</v>
      </c>
      <c r="D1565" s="111">
        <v>9</v>
      </c>
      <c r="E1565" s="119">
        <v>740443710</v>
      </c>
      <c r="F1565" s="48">
        <v>300</v>
      </c>
      <c r="G1565" s="49">
        <v>15000</v>
      </c>
      <c r="H1565" s="49">
        <v>0</v>
      </c>
      <c r="I1565" s="144">
        <f t="shared" si="48"/>
        <v>0</v>
      </c>
      <c r="J1565" s="147">
        <f t="shared" si="49"/>
        <v>15000</v>
      </c>
      <c r="K1565" s="178"/>
    </row>
    <row r="1566" spans="1:11" ht="25.5" x14ac:dyDescent="0.2">
      <c r="A1566" s="47" t="s">
        <v>1189</v>
      </c>
      <c r="B1566" s="48">
        <v>923</v>
      </c>
      <c r="C1566" s="111">
        <v>7</v>
      </c>
      <c r="D1566" s="111">
        <v>9</v>
      </c>
      <c r="E1566" s="119">
        <v>740700000</v>
      </c>
      <c r="F1566" s="48"/>
      <c r="G1566" s="49">
        <v>2500</v>
      </c>
      <c r="H1566" s="49">
        <v>713</v>
      </c>
      <c r="I1566" s="144">
        <f t="shared" si="48"/>
        <v>28.52</v>
      </c>
      <c r="J1566" s="147">
        <f t="shared" si="49"/>
        <v>1787</v>
      </c>
      <c r="K1566" s="178"/>
    </row>
    <row r="1567" spans="1:11" ht="25.5" x14ac:dyDescent="0.2">
      <c r="A1567" s="47" t="s">
        <v>352</v>
      </c>
      <c r="B1567" s="48">
        <v>923</v>
      </c>
      <c r="C1567" s="111">
        <v>7</v>
      </c>
      <c r="D1567" s="111">
        <v>9</v>
      </c>
      <c r="E1567" s="119">
        <v>740743620</v>
      </c>
      <c r="F1567" s="48"/>
      <c r="G1567" s="49">
        <v>2000</v>
      </c>
      <c r="H1567" s="49">
        <v>713</v>
      </c>
      <c r="I1567" s="144">
        <f t="shared" si="48"/>
        <v>35.65</v>
      </c>
      <c r="J1567" s="147">
        <f t="shared" si="49"/>
        <v>1287</v>
      </c>
      <c r="K1567" s="178"/>
    </row>
    <row r="1568" spans="1:11" ht="25.5" x14ac:dyDescent="0.2">
      <c r="A1568" s="47" t="s">
        <v>233</v>
      </c>
      <c r="B1568" s="48">
        <v>923</v>
      </c>
      <c r="C1568" s="111">
        <v>7</v>
      </c>
      <c r="D1568" s="111">
        <v>9</v>
      </c>
      <c r="E1568" s="119">
        <v>740743620</v>
      </c>
      <c r="F1568" s="48">
        <v>200</v>
      </c>
      <c r="G1568" s="49">
        <v>2000</v>
      </c>
      <c r="H1568" s="49">
        <v>713</v>
      </c>
      <c r="I1568" s="144">
        <f t="shared" si="48"/>
        <v>35.65</v>
      </c>
      <c r="J1568" s="147">
        <f t="shared" si="49"/>
        <v>1287</v>
      </c>
      <c r="K1568" s="178"/>
    </row>
    <row r="1569" spans="1:11" x14ac:dyDescent="0.2">
      <c r="A1569" s="47" t="s">
        <v>509</v>
      </c>
      <c r="B1569" s="48">
        <v>923</v>
      </c>
      <c r="C1569" s="111">
        <v>7</v>
      </c>
      <c r="D1569" s="111">
        <v>9</v>
      </c>
      <c r="E1569" s="119">
        <v>740743630</v>
      </c>
      <c r="F1569" s="48"/>
      <c r="G1569" s="49">
        <v>500</v>
      </c>
      <c r="H1569" s="49">
        <v>0</v>
      </c>
      <c r="I1569" s="144">
        <f t="shared" si="48"/>
        <v>0</v>
      </c>
      <c r="J1569" s="147">
        <f t="shared" si="49"/>
        <v>500</v>
      </c>
      <c r="K1569" s="178"/>
    </row>
    <row r="1570" spans="1:11" ht="25.5" x14ac:dyDescent="0.2">
      <c r="A1570" s="47" t="s">
        <v>233</v>
      </c>
      <c r="B1570" s="48">
        <v>923</v>
      </c>
      <c r="C1570" s="111">
        <v>7</v>
      </c>
      <c r="D1570" s="111">
        <v>9</v>
      </c>
      <c r="E1570" s="119">
        <v>740743630</v>
      </c>
      <c r="F1570" s="48">
        <v>200</v>
      </c>
      <c r="G1570" s="49">
        <v>500</v>
      </c>
      <c r="H1570" s="49">
        <v>0</v>
      </c>
      <c r="I1570" s="144">
        <f t="shared" si="48"/>
        <v>0</v>
      </c>
      <c r="J1570" s="147">
        <f t="shared" si="49"/>
        <v>500</v>
      </c>
      <c r="K1570" s="178"/>
    </row>
    <row r="1571" spans="1:11" ht="25.5" x14ac:dyDescent="0.2">
      <c r="A1571" s="47" t="s">
        <v>1040</v>
      </c>
      <c r="B1571" s="48">
        <v>923</v>
      </c>
      <c r="C1571" s="111">
        <v>7</v>
      </c>
      <c r="D1571" s="111">
        <v>9</v>
      </c>
      <c r="E1571" s="119">
        <v>750000000</v>
      </c>
      <c r="F1571" s="48"/>
      <c r="G1571" s="49">
        <v>238156.5</v>
      </c>
      <c r="H1571" s="49">
        <v>122508.5</v>
      </c>
      <c r="I1571" s="144">
        <f t="shared" si="48"/>
        <v>51.440334401958374</v>
      </c>
      <c r="J1571" s="147">
        <f t="shared" si="49"/>
        <v>115648</v>
      </c>
      <c r="K1571" s="178"/>
    </row>
    <row r="1572" spans="1:11" x14ac:dyDescent="0.2">
      <c r="A1572" s="47" t="s">
        <v>1085</v>
      </c>
      <c r="B1572" s="48">
        <v>923</v>
      </c>
      <c r="C1572" s="111">
        <v>7</v>
      </c>
      <c r="D1572" s="111">
        <v>9</v>
      </c>
      <c r="E1572" s="119">
        <v>750200000</v>
      </c>
      <c r="F1572" s="48"/>
      <c r="G1572" s="49">
        <v>191545.7</v>
      </c>
      <c r="H1572" s="49">
        <v>94395</v>
      </c>
      <c r="I1572" s="144">
        <f t="shared" si="48"/>
        <v>49.280667746652625</v>
      </c>
      <c r="J1572" s="147">
        <f t="shared" si="49"/>
        <v>97150.700000000012</v>
      </c>
      <c r="K1572" s="178"/>
    </row>
    <row r="1573" spans="1:11" ht="51" x14ac:dyDescent="0.2">
      <c r="A1573" s="47" t="s">
        <v>348</v>
      </c>
      <c r="B1573" s="48">
        <v>923</v>
      </c>
      <c r="C1573" s="111">
        <v>7</v>
      </c>
      <c r="D1573" s="111">
        <v>9</v>
      </c>
      <c r="E1573" s="119">
        <v>750243550</v>
      </c>
      <c r="F1573" s="48"/>
      <c r="G1573" s="49">
        <v>23141</v>
      </c>
      <c r="H1573" s="49">
        <v>14501.5</v>
      </c>
      <c r="I1573" s="144">
        <f t="shared" si="48"/>
        <v>62.665831208677233</v>
      </c>
      <c r="J1573" s="147">
        <f t="shared" si="49"/>
        <v>8639.5</v>
      </c>
      <c r="K1573" s="178"/>
    </row>
    <row r="1574" spans="1:11" ht="25.5" x14ac:dyDescent="0.2">
      <c r="A1574" s="47" t="s">
        <v>226</v>
      </c>
      <c r="B1574" s="48">
        <v>923</v>
      </c>
      <c r="C1574" s="111">
        <v>7</v>
      </c>
      <c r="D1574" s="111">
        <v>9</v>
      </c>
      <c r="E1574" s="119">
        <v>750243550</v>
      </c>
      <c r="F1574" s="48">
        <v>600</v>
      </c>
      <c r="G1574" s="49">
        <v>23141</v>
      </c>
      <c r="H1574" s="49">
        <v>14501.5</v>
      </c>
      <c r="I1574" s="144">
        <f t="shared" si="48"/>
        <v>62.665831208677233</v>
      </c>
      <c r="J1574" s="147">
        <f t="shared" si="49"/>
        <v>8639.5</v>
      </c>
      <c r="K1574" s="178"/>
    </row>
    <row r="1575" spans="1:11" ht="25.5" x14ac:dyDescent="0.2">
      <c r="A1575" s="47" t="s">
        <v>347</v>
      </c>
      <c r="B1575" s="48">
        <v>923</v>
      </c>
      <c r="C1575" s="111">
        <v>7</v>
      </c>
      <c r="D1575" s="111">
        <v>9</v>
      </c>
      <c r="E1575" s="119">
        <v>750245200</v>
      </c>
      <c r="F1575" s="48"/>
      <c r="G1575" s="49">
        <v>135480.70000000001</v>
      </c>
      <c r="H1575" s="49">
        <v>63431.5</v>
      </c>
      <c r="I1575" s="144">
        <f t="shared" si="48"/>
        <v>46.819583896451668</v>
      </c>
      <c r="J1575" s="147">
        <f t="shared" si="49"/>
        <v>72049.200000000012</v>
      </c>
      <c r="K1575" s="178"/>
    </row>
    <row r="1576" spans="1:11" ht="38.25" x14ac:dyDescent="0.2">
      <c r="A1576" s="47" t="s">
        <v>231</v>
      </c>
      <c r="B1576" s="48">
        <v>923</v>
      </c>
      <c r="C1576" s="111">
        <v>7</v>
      </c>
      <c r="D1576" s="111">
        <v>9</v>
      </c>
      <c r="E1576" s="119">
        <v>750245200</v>
      </c>
      <c r="F1576" s="48">
        <v>100</v>
      </c>
      <c r="G1576" s="49">
        <v>94704.9</v>
      </c>
      <c r="H1576" s="49">
        <v>41078.699999999997</v>
      </c>
      <c r="I1576" s="144">
        <f t="shared" si="48"/>
        <v>43.375474764241346</v>
      </c>
      <c r="J1576" s="147">
        <f t="shared" si="49"/>
        <v>53626.2</v>
      </c>
      <c r="K1576" s="178"/>
    </row>
    <row r="1577" spans="1:11" ht="25.5" x14ac:dyDescent="0.2">
      <c r="A1577" s="47" t="s">
        <v>233</v>
      </c>
      <c r="B1577" s="48">
        <v>923</v>
      </c>
      <c r="C1577" s="111">
        <v>7</v>
      </c>
      <c r="D1577" s="111">
        <v>9</v>
      </c>
      <c r="E1577" s="119">
        <v>750245200</v>
      </c>
      <c r="F1577" s="48">
        <v>200</v>
      </c>
      <c r="G1577" s="49">
        <v>1400.3</v>
      </c>
      <c r="H1577" s="49">
        <v>60</v>
      </c>
      <c r="I1577" s="144">
        <f t="shared" si="48"/>
        <v>4.2847961151181888</v>
      </c>
      <c r="J1577" s="147">
        <f t="shared" si="49"/>
        <v>1340.3</v>
      </c>
      <c r="K1577" s="178"/>
    </row>
    <row r="1578" spans="1:11" ht="25.5" x14ac:dyDescent="0.2">
      <c r="A1578" s="47" t="s">
        <v>226</v>
      </c>
      <c r="B1578" s="48">
        <v>923</v>
      </c>
      <c r="C1578" s="111">
        <v>7</v>
      </c>
      <c r="D1578" s="111">
        <v>9</v>
      </c>
      <c r="E1578" s="119">
        <v>750245200</v>
      </c>
      <c r="F1578" s="48">
        <v>600</v>
      </c>
      <c r="G1578" s="49">
        <v>39375.5</v>
      </c>
      <c r="H1578" s="49">
        <v>22292.799999999999</v>
      </c>
      <c r="I1578" s="144">
        <f t="shared" si="48"/>
        <v>56.615915988368407</v>
      </c>
      <c r="J1578" s="147">
        <f t="shared" si="49"/>
        <v>17082.7</v>
      </c>
      <c r="K1578" s="178"/>
    </row>
    <row r="1579" spans="1:11" ht="25.5" x14ac:dyDescent="0.2">
      <c r="A1579" s="47" t="s">
        <v>864</v>
      </c>
      <c r="B1579" s="48">
        <v>923</v>
      </c>
      <c r="C1579" s="111">
        <v>7</v>
      </c>
      <c r="D1579" s="111">
        <v>9</v>
      </c>
      <c r="E1579" s="119">
        <v>750275200</v>
      </c>
      <c r="F1579" s="48"/>
      <c r="G1579" s="49">
        <v>32924</v>
      </c>
      <c r="H1579" s="49">
        <v>16462</v>
      </c>
      <c r="I1579" s="144">
        <f t="shared" si="48"/>
        <v>50</v>
      </c>
      <c r="J1579" s="147">
        <f t="shared" si="49"/>
        <v>16462</v>
      </c>
      <c r="K1579" s="178"/>
    </row>
    <row r="1580" spans="1:11" x14ac:dyDescent="0.2">
      <c r="A1580" s="47" t="s">
        <v>250</v>
      </c>
      <c r="B1580" s="48">
        <v>923</v>
      </c>
      <c r="C1580" s="111">
        <v>7</v>
      </c>
      <c r="D1580" s="111">
        <v>9</v>
      </c>
      <c r="E1580" s="119">
        <v>750275200</v>
      </c>
      <c r="F1580" s="48">
        <v>500</v>
      </c>
      <c r="G1580" s="49">
        <v>32924</v>
      </c>
      <c r="H1580" s="49">
        <v>16462</v>
      </c>
      <c r="I1580" s="144">
        <f t="shared" si="48"/>
        <v>50</v>
      </c>
      <c r="J1580" s="147">
        <f t="shared" si="49"/>
        <v>16462</v>
      </c>
      <c r="K1580" s="178"/>
    </row>
    <row r="1581" spans="1:11" ht="25.5" x14ac:dyDescent="0.2">
      <c r="A1581" s="47" t="s">
        <v>1041</v>
      </c>
      <c r="B1581" s="48">
        <v>923</v>
      </c>
      <c r="C1581" s="111">
        <v>7</v>
      </c>
      <c r="D1581" s="111">
        <v>9</v>
      </c>
      <c r="E1581" s="119">
        <v>750400000</v>
      </c>
      <c r="F1581" s="48"/>
      <c r="G1581" s="49">
        <v>17794.900000000001</v>
      </c>
      <c r="H1581" s="49">
        <v>10783.3</v>
      </c>
      <c r="I1581" s="144">
        <f t="shared" si="48"/>
        <v>60.597699340822366</v>
      </c>
      <c r="J1581" s="147">
        <f t="shared" si="49"/>
        <v>7011.6000000000022</v>
      </c>
      <c r="K1581" s="178"/>
    </row>
    <row r="1582" spans="1:11" ht="38.25" x14ac:dyDescent="0.2">
      <c r="A1582" s="47" t="s">
        <v>448</v>
      </c>
      <c r="B1582" s="48">
        <v>923</v>
      </c>
      <c r="C1582" s="111">
        <v>7</v>
      </c>
      <c r="D1582" s="111">
        <v>9</v>
      </c>
      <c r="E1582" s="119">
        <v>750442720</v>
      </c>
      <c r="F1582" s="48"/>
      <c r="G1582" s="49">
        <v>17794.900000000001</v>
      </c>
      <c r="H1582" s="49">
        <v>10783.3</v>
      </c>
      <c r="I1582" s="144">
        <f t="shared" si="48"/>
        <v>60.597699340822366</v>
      </c>
      <c r="J1582" s="147">
        <f t="shared" si="49"/>
        <v>7011.6000000000022</v>
      </c>
      <c r="K1582" s="178"/>
    </row>
    <row r="1583" spans="1:11" ht="25.5" x14ac:dyDescent="0.2">
      <c r="A1583" s="47" t="s">
        <v>226</v>
      </c>
      <c r="B1583" s="48">
        <v>923</v>
      </c>
      <c r="C1583" s="111">
        <v>7</v>
      </c>
      <c r="D1583" s="111">
        <v>9</v>
      </c>
      <c r="E1583" s="119">
        <v>750442720</v>
      </c>
      <c r="F1583" s="48">
        <v>600</v>
      </c>
      <c r="G1583" s="49">
        <v>17794.900000000001</v>
      </c>
      <c r="H1583" s="49">
        <v>10783.3</v>
      </c>
      <c r="I1583" s="144">
        <f t="shared" si="48"/>
        <v>60.597699340822366</v>
      </c>
      <c r="J1583" s="147">
        <f t="shared" si="49"/>
        <v>7011.6000000000022</v>
      </c>
      <c r="K1583" s="178"/>
    </row>
    <row r="1584" spans="1:11" ht="25.5" x14ac:dyDescent="0.2">
      <c r="A1584" s="47" t="s">
        <v>1190</v>
      </c>
      <c r="B1584" s="48">
        <v>923</v>
      </c>
      <c r="C1584" s="111">
        <v>7</v>
      </c>
      <c r="D1584" s="111">
        <v>9</v>
      </c>
      <c r="E1584" s="119">
        <v>750500000</v>
      </c>
      <c r="F1584" s="48"/>
      <c r="G1584" s="49">
        <v>28815.9</v>
      </c>
      <c r="H1584" s="49">
        <v>17330.2</v>
      </c>
      <c r="I1584" s="144">
        <f t="shared" si="48"/>
        <v>60.141102655131377</v>
      </c>
      <c r="J1584" s="147">
        <f t="shared" si="49"/>
        <v>11485.7</v>
      </c>
      <c r="K1584" s="178"/>
    </row>
    <row r="1585" spans="1:11" ht="25.5" x14ac:dyDescent="0.2">
      <c r="A1585" s="47" t="s">
        <v>495</v>
      </c>
      <c r="B1585" s="48">
        <v>923</v>
      </c>
      <c r="C1585" s="111">
        <v>7</v>
      </c>
      <c r="D1585" s="111">
        <v>9</v>
      </c>
      <c r="E1585" s="119">
        <v>750543500</v>
      </c>
      <c r="F1585" s="48"/>
      <c r="G1585" s="49">
        <v>28815.9</v>
      </c>
      <c r="H1585" s="49">
        <v>17330.2</v>
      </c>
      <c r="I1585" s="144">
        <f t="shared" si="48"/>
        <v>60.141102655131377</v>
      </c>
      <c r="J1585" s="147">
        <f t="shared" si="49"/>
        <v>11485.7</v>
      </c>
      <c r="K1585" s="178"/>
    </row>
    <row r="1586" spans="1:11" ht="25.5" x14ac:dyDescent="0.2">
      <c r="A1586" s="47" t="s">
        <v>226</v>
      </c>
      <c r="B1586" s="48">
        <v>923</v>
      </c>
      <c r="C1586" s="111">
        <v>7</v>
      </c>
      <c r="D1586" s="111">
        <v>9</v>
      </c>
      <c r="E1586" s="119">
        <v>750543500</v>
      </c>
      <c r="F1586" s="48">
        <v>600</v>
      </c>
      <c r="G1586" s="49">
        <v>28815.9</v>
      </c>
      <c r="H1586" s="49">
        <v>17330.2</v>
      </c>
      <c r="I1586" s="144">
        <f t="shared" si="48"/>
        <v>60.141102655131377</v>
      </c>
      <c r="J1586" s="147">
        <f t="shared" si="49"/>
        <v>11485.7</v>
      </c>
      <c r="K1586" s="178"/>
    </row>
    <row r="1587" spans="1:11" ht="25.5" x14ac:dyDescent="0.2">
      <c r="A1587" s="47" t="s">
        <v>1191</v>
      </c>
      <c r="B1587" s="48">
        <v>923</v>
      </c>
      <c r="C1587" s="111">
        <v>7</v>
      </c>
      <c r="D1587" s="111">
        <v>9</v>
      </c>
      <c r="E1587" s="119">
        <v>1500000000</v>
      </c>
      <c r="F1587" s="48"/>
      <c r="G1587" s="49">
        <v>6632</v>
      </c>
      <c r="H1587" s="49">
        <v>0</v>
      </c>
      <c r="I1587" s="144">
        <f t="shared" si="48"/>
        <v>0</v>
      </c>
      <c r="J1587" s="147">
        <f t="shared" si="49"/>
        <v>6632</v>
      </c>
      <c r="K1587" s="178"/>
    </row>
    <row r="1588" spans="1:11" ht="38.25" x14ac:dyDescent="0.2">
      <c r="A1588" s="47" t="s">
        <v>1192</v>
      </c>
      <c r="B1588" s="48">
        <v>923</v>
      </c>
      <c r="C1588" s="111">
        <v>7</v>
      </c>
      <c r="D1588" s="111">
        <v>9</v>
      </c>
      <c r="E1588" s="119">
        <v>1540000000</v>
      </c>
      <c r="F1588" s="48"/>
      <c r="G1588" s="49">
        <v>6632</v>
      </c>
      <c r="H1588" s="49">
        <v>0</v>
      </c>
      <c r="I1588" s="144">
        <f t="shared" si="48"/>
        <v>0</v>
      </c>
      <c r="J1588" s="147">
        <f t="shared" si="49"/>
        <v>6632</v>
      </c>
      <c r="K1588" s="178"/>
    </row>
    <row r="1589" spans="1:11" ht="38.25" x14ac:dyDescent="0.2">
      <c r="A1589" s="47" t="s">
        <v>1192</v>
      </c>
      <c r="B1589" s="48">
        <v>923</v>
      </c>
      <c r="C1589" s="111">
        <v>7</v>
      </c>
      <c r="D1589" s="111">
        <v>9</v>
      </c>
      <c r="E1589" s="119">
        <v>1540100000</v>
      </c>
      <c r="F1589" s="48"/>
      <c r="G1589" s="49">
        <v>852</v>
      </c>
      <c r="H1589" s="49">
        <v>0</v>
      </c>
      <c r="I1589" s="144">
        <f t="shared" si="48"/>
        <v>0</v>
      </c>
      <c r="J1589" s="147">
        <f t="shared" si="49"/>
        <v>852</v>
      </c>
      <c r="K1589" s="178"/>
    </row>
    <row r="1590" spans="1:11" ht="25.5" x14ac:dyDescent="0.2">
      <c r="A1590" s="47" t="s">
        <v>510</v>
      </c>
      <c r="B1590" s="48">
        <v>923</v>
      </c>
      <c r="C1590" s="111">
        <v>7</v>
      </c>
      <c r="D1590" s="111">
        <v>9</v>
      </c>
      <c r="E1590" s="119">
        <v>1540101280</v>
      </c>
      <c r="F1590" s="48"/>
      <c r="G1590" s="49">
        <v>852</v>
      </c>
      <c r="H1590" s="49">
        <v>0</v>
      </c>
      <c r="I1590" s="144">
        <f t="shared" si="48"/>
        <v>0</v>
      </c>
      <c r="J1590" s="147">
        <f t="shared" si="49"/>
        <v>852</v>
      </c>
      <c r="K1590" s="178"/>
    </row>
    <row r="1591" spans="1:11" ht="25.5" x14ac:dyDescent="0.2">
      <c r="A1591" s="47" t="s">
        <v>226</v>
      </c>
      <c r="B1591" s="48">
        <v>923</v>
      </c>
      <c r="C1591" s="111">
        <v>7</v>
      </c>
      <c r="D1591" s="111">
        <v>9</v>
      </c>
      <c r="E1591" s="119">
        <v>1540101280</v>
      </c>
      <c r="F1591" s="48">
        <v>600</v>
      </c>
      <c r="G1591" s="49">
        <v>852</v>
      </c>
      <c r="H1591" s="49">
        <v>0</v>
      </c>
      <c r="I1591" s="144">
        <f t="shared" si="48"/>
        <v>0</v>
      </c>
      <c r="J1591" s="147">
        <f t="shared" si="49"/>
        <v>852</v>
      </c>
      <c r="K1591" s="178"/>
    </row>
    <row r="1592" spans="1:11" ht="25.5" x14ac:dyDescent="0.2">
      <c r="A1592" s="47" t="s">
        <v>1193</v>
      </c>
      <c r="B1592" s="48">
        <v>923</v>
      </c>
      <c r="C1592" s="111">
        <v>7</v>
      </c>
      <c r="D1592" s="111">
        <v>9</v>
      </c>
      <c r="E1592" s="119">
        <v>1540300000</v>
      </c>
      <c r="F1592" s="48"/>
      <c r="G1592" s="49">
        <v>5780</v>
      </c>
      <c r="H1592" s="49">
        <v>0</v>
      </c>
      <c r="I1592" s="144">
        <f t="shared" si="48"/>
        <v>0</v>
      </c>
      <c r="J1592" s="147">
        <f t="shared" si="49"/>
        <v>5780</v>
      </c>
      <c r="K1592" s="178"/>
    </row>
    <row r="1593" spans="1:11" ht="25.5" x14ac:dyDescent="0.2">
      <c r="A1593" s="47" t="s">
        <v>865</v>
      </c>
      <c r="B1593" s="48">
        <v>923</v>
      </c>
      <c r="C1593" s="111">
        <v>7</v>
      </c>
      <c r="D1593" s="111">
        <v>9</v>
      </c>
      <c r="E1593" s="119">
        <v>1540342292</v>
      </c>
      <c r="F1593" s="48"/>
      <c r="G1593" s="49">
        <v>5780</v>
      </c>
      <c r="H1593" s="49">
        <v>0</v>
      </c>
      <c r="I1593" s="144">
        <f t="shared" si="48"/>
        <v>0</v>
      </c>
      <c r="J1593" s="147">
        <f t="shared" si="49"/>
        <v>5780</v>
      </c>
      <c r="K1593" s="178"/>
    </row>
    <row r="1594" spans="1:11" ht="25.5" x14ac:dyDescent="0.2">
      <c r="A1594" s="47" t="s">
        <v>226</v>
      </c>
      <c r="B1594" s="48">
        <v>923</v>
      </c>
      <c r="C1594" s="111">
        <v>7</v>
      </c>
      <c r="D1594" s="111">
        <v>9</v>
      </c>
      <c r="E1594" s="119">
        <v>1540342292</v>
      </c>
      <c r="F1594" s="48">
        <v>600</v>
      </c>
      <c r="G1594" s="49">
        <v>5780</v>
      </c>
      <c r="H1594" s="49">
        <v>0</v>
      </c>
      <c r="I1594" s="144">
        <f t="shared" si="48"/>
        <v>0</v>
      </c>
      <c r="J1594" s="147">
        <f t="shared" si="49"/>
        <v>5780</v>
      </c>
      <c r="K1594" s="178"/>
    </row>
    <row r="1595" spans="1:11" ht="25.5" x14ac:dyDescent="0.2">
      <c r="A1595" s="47" t="s">
        <v>1194</v>
      </c>
      <c r="B1595" s="48">
        <v>923</v>
      </c>
      <c r="C1595" s="111">
        <v>7</v>
      </c>
      <c r="D1595" s="111">
        <v>9</v>
      </c>
      <c r="E1595" s="119">
        <v>2300000000</v>
      </c>
      <c r="F1595" s="48"/>
      <c r="G1595" s="49">
        <v>4414</v>
      </c>
      <c r="H1595" s="49">
        <v>339.5</v>
      </c>
      <c r="I1595" s="144">
        <f t="shared" si="48"/>
        <v>7.6914363389216129</v>
      </c>
      <c r="J1595" s="147">
        <f t="shared" si="49"/>
        <v>4074.5</v>
      </c>
      <c r="K1595" s="178"/>
    </row>
    <row r="1596" spans="1:11" ht="25.5" x14ac:dyDescent="0.2">
      <c r="A1596" s="47" t="s">
        <v>1195</v>
      </c>
      <c r="B1596" s="48">
        <v>923</v>
      </c>
      <c r="C1596" s="111">
        <v>7</v>
      </c>
      <c r="D1596" s="111">
        <v>9</v>
      </c>
      <c r="E1596" s="119">
        <v>2350000000</v>
      </c>
      <c r="F1596" s="48"/>
      <c r="G1596" s="49">
        <v>4414</v>
      </c>
      <c r="H1596" s="49">
        <v>339.5</v>
      </c>
      <c r="I1596" s="144">
        <f t="shared" si="48"/>
        <v>7.6914363389216129</v>
      </c>
      <c r="J1596" s="147">
        <f t="shared" si="49"/>
        <v>4074.5</v>
      </c>
      <c r="K1596" s="178"/>
    </row>
    <row r="1597" spans="1:11" ht="25.5" x14ac:dyDescent="0.2">
      <c r="A1597" s="47" t="s">
        <v>1195</v>
      </c>
      <c r="B1597" s="48">
        <v>923</v>
      </c>
      <c r="C1597" s="111">
        <v>7</v>
      </c>
      <c r="D1597" s="111">
        <v>9</v>
      </c>
      <c r="E1597" s="119">
        <v>2350100000</v>
      </c>
      <c r="F1597" s="48"/>
      <c r="G1597" s="49">
        <v>2724</v>
      </c>
      <c r="H1597" s="49">
        <v>0</v>
      </c>
      <c r="I1597" s="144">
        <f t="shared" si="48"/>
        <v>0</v>
      </c>
      <c r="J1597" s="147">
        <f t="shared" si="49"/>
        <v>2724</v>
      </c>
      <c r="K1597" s="178"/>
    </row>
    <row r="1598" spans="1:11" ht="25.5" x14ac:dyDescent="0.2">
      <c r="A1598" s="47" t="s">
        <v>511</v>
      </c>
      <c r="B1598" s="48">
        <v>923</v>
      </c>
      <c r="C1598" s="111">
        <v>7</v>
      </c>
      <c r="D1598" s="111">
        <v>9</v>
      </c>
      <c r="E1598" s="119">
        <v>2350142320</v>
      </c>
      <c r="F1598" s="48"/>
      <c r="G1598" s="49">
        <v>2724</v>
      </c>
      <c r="H1598" s="49">
        <v>0</v>
      </c>
      <c r="I1598" s="144">
        <f t="shared" si="48"/>
        <v>0</v>
      </c>
      <c r="J1598" s="147">
        <f t="shared" si="49"/>
        <v>2724</v>
      </c>
      <c r="K1598" s="178"/>
    </row>
    <row r="1599" spans="1:11" ht="25.5" x14ac:dyDescent="0.2">
      <c r="A1599" s="47" t="s">
        <v>226</v>
      </c>
      <c r="B1599" s="48">
        <v>923</v>
      </c>
      <c r="C1599" s="111">
        <v>7</v>
      </c>
      <c r="D1599" s="111">
        <v>9</v>
      </c>
      <c r="E1599" s="119">
        <v>2350142320</v>
      </c>
      <c r="F1599" s="48">
        <v>600</v>
      </c>
      <c r="G1599" s="49">
        <v>2724</v>
      </c>
      <c r="H1599" s="49">
        <v>0</v>
      </c>
      <c r="I1599" s="144">
        <f t="shared" si="48"/>
        <v>0</v>
      </c>
      <c r="J1599" s="147">
        <f t="shared" si="49"/>
        <v>2724</v>
      </c>
      <c r="K1599" s="178"/>
    </row>
    <row r="1600" spans="1:11" s="145" customFormat="1" ht="38.25" x14ac:dyDescent="0.2">
      <c r="A1600" s="47" t="s">
        <v>1196</v>
      </c>
      <c r="B1600" s="48">
        <v>923</v>
      </c>
      <c r="C1600" s="111">
        <v>7</v>
      </c>
      <c r="D1600" s="111">
        <v>9</v>
      </c>
      <c r="E1600" s="119">
        <v>2350200000</v>
      </c>
      <c r="F1600" s="48"/>
      <c r="G1600" s="49">
        <v>1690</v>
      </c>
      <c r="H1600" s="49">
        <v>339.5</v>
      </c>
      <c r="I1600" s="144">
        <f t="shared" si="48"/>
        <v>20.088757396449704</v>
      </c>
      <c r="J1600" s="147">
        <f t="shared" si="49"/>
        <v>1350.5</v>
      </c>
      <c r="K1600" s="178"/>
    </row>
    <row r="1601" spans="1:11" x14ac:dyDescent="0.2">
      <c r="A1601" s="47" t="s">
        <v>512</v>
      </c>
      <c r="B1601" s="48">
        <v>923</v>
      </c>
      <c r="C1601" s="111">
        <v>7</v>
      </c>
      <c r="D1601" s="111">
        <v>9</v>
      </c>
      <c r="E1601" s="119">
        <v>2350242330</v>
      </c>
      <c r="F1601" s="48"/>
      <c r="G1601" s="49">
        <v>1690</v>
      </c>
      <c r="H1601" s="49">
        <v>339.5</v>
      </c>
      <c r="I1601" s="144">
        <f t="shared" si="48"/>
        <v>20.088757396449704</v>
      </c>
      <c r="J1601" s="147">
        <f t="shared" si="49"/>
        <v>1350.5</v>
      </c>
      <c r="K1601" s="178"/>
    </row>
    <row r="1602" spans="1:11" ht="25.5" x14ac:dyDescent="0.2">
      <c r="A1602" s="47" t="s">
        <v>226</v>
      </c>
      <c r="B1602" s="48">
        <v>923</v>
      </c>
      <c r="C1602" s="111">
        <v>7</v>
      </c>
      <c r="D1602" s="111">
        <v>9</v>
      </c>
      <c r="E1602" s="119">
        <v>2350242330</v>
      </c>
      <c r="F1602" s="48">
        <v>600</v>
      </c>
      <c r="G1602" s="49">
        <v>1690</v>
      </c>
      <c r="H1602" s="49">
        <v>339.5</v>
      </c>
      <c r="I1602" s="144">
        <f t="shared" si="48"/>
        <v>20.088757396449704</v>
      </c>
      <c r="J1602" s="147">
        <f t="shared" si="49"/>
        <v>1350.5</v>
      </c>
      <c r="K1602" s="178"/>
    </row>
    <row r="1603" spans="1:11" ht="25.5" x14ac:dyDescent="0.2">
      <c r="A1603" s="47" t="s">
        <v>1117</v>
      </c>
      <c r="B1603" s="48">
        <v>923</v>
      </c>
      <c r="C1603" s="111">
        <v>7</v>
      </c>
      <c r="D1603" s="111">
        <v>9</v>
      </c>
      <c r="E1603" s="119">
        <v>2500000000</v>
      </c>
      <c r="F1603" s="48"/>
      <c r="G1603" s="49">
        <v>3281</v>
      </c>
      <c r="H1603" s="49">
        <v>1575.7</v>
      </c>
      <c r="I1603" s="144">
        <f t="shared" si="48"/>
        <v>48.024992380371842</v>
      </c>
      <c r="J1603" s="147">
        <f t="shared" si="49"/>
        <v>1705.3</v>
      </c>
      <c r="K1603" s="178"/>
    </row>
    <row r="1604" spans="1:11" ht="25.5" x14ac:dyDescent="0.2">
      <c r="A1604" s="47" t="s">
        <v>1118</v>
      </c>
      <c r="B1604" s="48">
        <v>923</v>
      </c>
      <c r="C1604" s="111">
        <v>7</v>
      </c>
      <c r="D1604" s="111">
        <v>9</v>
      </c>
      <c r="E1604" s="119">
        <v>2550000000</v>
      </c>
      <c r="F1604" s="48"/>
      <c r="G1604" s="49">
        <v>3281</v>
      </c>
      <c r="H1604" s="49">
        <v>1575.7</v>
      </c>
      <c r="I1604" s="144">
        <f t="shared" si="48"/>
        <v>48.024992380371842</v>
      </c>
      <c r="J1604" s="147">
        <f t="shared" si="49"/>
        <v>1705.3</v>
      </c>
      <c r="K1604" s="178"/>
    </row>
    <row r="1605" spans="1:11" ht="38.25" x14ac:dyDescent="0.2">
      <c r="A1605" s="47" t="s">
        <v>1197</v>
      </c>
      <c r="B1605" s="48">
        <v>923</v>
      </c>
      <c r="C1605" s="111">
        <v>7</v>
      </c>
      <c r="D1605" s="111">
        <v>9</v>
      </c>
      <c r="E1605" s="119">
        <v>2550300000</v>
      </c>
      <c r="F1605" s="48"/>
      <c r="G1605" s="49">
        <v>3281</v>
      </c>
      <c r="H1605" s="49">
        <v>1575.7</v>
      </c>
      <c r="I1605" s="144">
        <f t="shared" si="48"/>
        <v>48.024992380371842</v>
      </c>
      <c r="J1605" s="147">
        <f t="shared" si="49"/>
        <v>1705.3</v>
      </c>
      <c r="K1605" s="178"/>
    </row>
    <row r="1606" spans="1:11" ht="25.5" x14ac:dyDescent="0.2">
      <c r="A1606" s="47" t="s">
        <v>449</v>
      </c>
      <c r="B1606" s="48">
        <v>923</v>
      </c>
      <c r="C1606" s="111">
        <v>7</v>
      </c>
      <c r="D1606" s="111">
        <v>9</v>
      </c>
      <c r="E1606" s="119">
        <v>2550342730</v>
      </c>
      <c r="F1606" s="48"/>
      <c r="G1606" s="49">
        <v>3281</v>
      </c>
      <c r="H1606" s="49">
        <v>1575.7</v>
      </c>
      <c r="I1606" s="144">
        <f t="shared" si="48"/>
        <v>48.024992380371842</v>
      </c>
      <c r="J1606" s="147">
        <f t="shared" si="49"/>
        <v>1705.3</v>
      </c>
      <c r="K1606" s="178"/>
    </row>
    <row r="1607" spans="1:11" ht="25.5" x14ac:dyDescent="0.2">
      <c r="A1607" s="47" t="s">
        <v>226</v>
      </c>
      <c r="B1607" s="48">
        <v>923</v>
      </c>
      <c r="C1607" s="111">
        <v>7</v>
      </c>
      <c r="D1607" s="111">
        <v>9</v>
      </c>
      <c r="E1607" s="119">
        <v>2550342730</v>
      </c>
      <c r="F1607" s="48">
        <v>600</v>
      </c>
      <c r="G1607" s="49">
        <v>3281</v>
      </c>
      <c r="H1607" s="49">
        <v>1575.7</v>
      </c>
      <c r="I1607" s="144">
        <f t="shared" si="48"/>
        <v>48.024992380371842</v>
      </c>
      <c r="J1607" s="147">
        <f t="shared" si="49"/>
        <v>1705.3</v>
      </c>
      <c r="K1607" s="178"/>
    </row>
    <row r="1608" spans="1:11" x14ac:dyDescent="0.2">
      <c r="A1608" s="47" t="s">
        <v>242</v>
      </c>
      <c r="B1608" s="48">
        <v>923</v>
      </c>
      <c r="C1608" s="111">
        <v>7</v>
      </c>
      <c r="D1608" s="111">
        <v>9</v>
      </c>
      <c r="E1608" s="119">
        <v>8700000000</v>
      </c>
      <c r="F1608" s="48"/>
      <c r="G1608" s="49">
        <v>3821</v>
      </c>
      <c r="H1608" s="49">
        <v>350.8</v>
      </c>
      <c r="I1608" s="144">
        <f t="shared" si="48"/>
        <v>9.1808427113321134</v>
      </c>
      <c r="J1608" s="147">
        <f t="shared" si="49"/>
        <v>3470.2</v>
      </c>
      <c r="K1608" s="178"/>
    </row>
    <row r="1609" spans="1:11" x14ac:dyDescent="0.2">
      <c r="A1609" s="47" t="s">
        <v>353</v>
      </c>
      <c r="B1609" s="48">
        <v>923</v>
      </c>
      <c r="C1609" s="111">
        <v>7</v>
      </c>
      <c r="D1609" s="111">
        <v>9</v>
      </c>
      <c r="E1609" s="119">
        <v>8700007800</v>
      </c>
      <c r="F1609" s="48"/>
      <c r="G1609" s="49">
        <v>3821</v>
      </c>
      <c r="H1609" s="49">
        <v>350.8</v>
      </c>
      <c r="I1609" s="144">
        <f t="shared" si="48"/>
        <v>9.1808427113321134</v>
      </c>
      <c r="J1609" s="147">
        <f t="shared" si="49"/>
        <v>3470.2</v>
      </c>
      <c r="K1609" s="178"/>
    </row>
    <row r="1610" spans="1:11" ht="25.5" x14ac:dyDescent="0.2">
      <c r="A1610" s="47" t="s">
        <v>233</v>
      </c>
      <c r="B1610" s="48">
        <v>923</v>
      </c>
      <c r="C1610" s="111">
        <v>7</v>
      </c>
      <c r="D1610" s="111">
        <v>9</v>
      </c>
      <c r="E1610" s="119">
        <v>8700007800</v>
      </c>
      <c r="F1610" s="48">
        <v>200</v>
      </c>
      <c r="G1610" s="49">
        <v>1187.4000000000001</v>
      </c>
      <c r="H1610" s="49">
        <v>255.2</v>
      </c>
      <c r="I1610" s="144">
        <f t="shared" ref="I1610:I1673" si="50">H1610/G1610*100</f>
        <v>21.492336196732353</v>
      </c>
      <c r="J1610" s="147">
        <f t="shared" ref="J1610:J1673" si="51">G1610-H1610</f>
        <v>932.2</v>
      </c>
      <c r="K1610" s="178"/>
    </row>
    <row r="1611" spans="1:11" x14ac:dyDescent="0.2">
      <c r="A1611" s="47" t="s">
        <v>228</v>
      </c>
      <c r="B1611" s="48">
        <v>923</v>
      </c>
      <c r="C1611" s="111">
        <v>7</v>
      </c>
      <c r="D1611" s="111">
        <v>9</v>
      </c>
      <c r="E1611" s="119">
        <v>8700007800</v>
      </c>
      <c r="F1611" s="48">
        <v>300</v>
      </c>
      <c r="G1611" s="49">
        <v>1675</v>
      </c>
      <c r="H1611" s="49">
        <v>0</v>
      </c>
      <c r="I1611" s="144">
        <f t="shared" si="50"/>
        <v>0</v>
      </c>
      <c r="J1611" s="147">
        <f t="shared" si="51"/>
        <v>1675</v>
      </c>
      <c r="K1611" s="178"/>
    </row>
    <row r="1612" spans="1:11" ht="25.5" x14ac:dyDescent="0.2">
      <c r="A1612" s="47" t="s">
        <v>226</v>
      </c>
      <c r="B1612" s="48">
        <v>923</v>
      </c>
      <c r="C1612" s="111">
        <v>7</v>
      </c>
      <c r="D1612" s="111">
        <v>9</v>
      </c>
      <c r="E1612" s="119">
        <v>8700007800</v>
      </c>
      <c r="F1612" s="48">
        <v>600</v>
      </c>
      <c r="G1612" s="49">
        <v>300</v>
      </c>
      <c r="H1612" s="49">
        <v>0</v>
      </c>
      <c r="I1612" s="144">
        <f t="shared" si="50"/>
        <v>0</v>
      </c>
      <c r="J1612" s="147">
        <f t="shared" si="51"/>
        <v>300</v>
      </c>
      <c r="K1612" s="178"/>
    </row>
    <row r="1613" spans="1:11" x14ac:dyDescent="0.2">
      <c r="A1613" s="47" t="s">
        <v>227</v>
      </c>
      <c r="B1613" s="48">
        <v>923</v>
      </c>
      <c r="C1613" s="111">
        <v>7</v>
      </c>
      <c r="D1613" s="111">
        <v>9</v>
      </c>
      <c r="E1613" s="119">
        <v>8700007800</v>
      </c>
      <c r="F1613" s="48">
        <v>800</v>
      </c>
      <c r="G1613" s="49">
        <v>658.6</v>
      </c>
      <c r="H1613" s="49">
        <v>95.6</v>
      </c>
      <c r="I1613" s="144">
        <f t="shared" si="50"/>
        <v>14.515639234740357</v>
      </c>
      <c r="J1613" s="147">
        <f t="shared" si="51"/>
        <v>563</v>
      </c>
      <c r="K1613" s="178"/>
    </row>
    <row r="1614" spans="1:11" x14ac:dyDescent="0.2">
      <c r="A1614" s="47" t="s">
        <v>230</v>
      </c>
      <c r="B1614" s="48">
        <v>923</v>
      </c>
      <c r="C1614" s="111">
        <v>7</v>
      </c>
      <c r="D1614" s="111">
        <v>9</v>
      </c>
      <c r="E1614" s="119">
        <v>8900000000</v>
      </c>
      <c r="F1614" s="48"/>
      <c r="G1614" s="49">
        <v>44169.4</v>
      </c>
      <c r="H1614" s="49">
        <v>20285.400000000001</v>
      </c>
      <c r="I1614" s="144">
        <f t="shared" si="50"/>
        <v>45.926365311731651</v>
      </c>
      <c r="J1614" s="147">
        <f t="shared" si="51"/>
        <v>23884</v>
      </c>
      <c r="K1614" s="178"/>
    </row>
    <row r="1615" spans="1:11" x14ac:dyDescent="0.2">
      <c r="A1615" s="47" t="s">
        <v>230</v>
      </c>
      <c r="B1615" s="48">
        <v>923</v>
      </c>
      <c r="C1615" s="111">
        <v>7</v>
      </c>
      <c r="D1615" s="111">
        <v>9</v>
      </c>
      <c r="E1615" s="119">
        <v>8900000110</v>
      </c>
      <c r="F1615" s="48"/>
      <c r="G1615" s="49">
        <v>41686</v>
      </c>
      <c r="H1615" s="49">
        <v>19795</v>
      </c>
      <c r="I1615" s="144">
        <f t="shared" si="50"/>
        <v>47.485966511538649</v>
      </c>
      <c r="J1615" s="147">
        <f t="shared" si="51"/>
        <v>21891</v>
      </c>
      <c r="K1615" s="178"/>
    </row>
    <row r="1616" spans="1:11" ht="38.25" x14ac:dyDescent="0.2">
      <c r="A1616" s="47" t="s">
        <v>231</v>
      </c>
      <c r="B1616" s="48">
        <v>923</v>
      </c>
      <c r="C1616" s="111">
        <v>7</v>
      </c>
      <c r="D1616" s="111">
        <v>9</v>
      </c>
      <c r="E1616" s="119">
        <v>8900000110</v>
      </c>
      <c r="F1616" s="48">
        <v>100</v>
      </c>
      <c r="G1616" s="49">
        <v>41686</v>
      </c>
      <c r="H1616" s="49">
        <v>19795</v>
      </c>
      <c r="I1616" s="144">
        <f t="shared" si="50"/>
        <v>47.485966511538649</v>
      </c>
      <c r="J1616" s="147">
        <f t="shared" si="51"/>
        <v>21891</v>
      </c>
      <c r="K1616" s="178"/>
    </row>
    <row r="1617" spans="1:11" x14ac:dyDescent="0.2">
      <c r="A1617" s="47" t="s">
        <v>230</v>
      </c>
      <c r="B1617" s="48">
        <v>923</v>
      </c>
      <c r="C1617" s="111">
        <v>7</v>
      </c>
      <c r="D1617" s="111">
        <v>9</v>
      </c>
      <c r="E1617" s="119">
        <v>8900000190</v>
      </c>
      <c r="F1617" s="48"/>
      <c r="G1617" s="49">
        <v>1978.4</v>
      </c>
      <c r="H1617" s="49">
        <v>238.1</v>
      </c>
      <c r="I1617" s="144">
        <f t="shared" si="50"/>
        <v>12.034977759805903</v>
      </c>
      <c r="J1617" s="147">
        <f t="shared" si="51"/>
        <v>1740.3000000000002</v>
      </c>
      <c r="K1617" s="178"/>
    </row>
    <row r="1618" spans="1:11" ht="38.25" x14ac:dyDescent="0.2">
      <c r="A1618" s="47" t="s">
        <v>231</v>
      </c>
      <c r="B1618" s="48">
        <v>923</v>
      </c>
      <c r="C1618" s="111">
        <v>7</v>
      </c>
      <c r="D1618" s="111">
        <v>9</v>
      </c>
      <c r="E1618" s="119">
        <v>8900000190</v>
      </c>
      <c r="F1618" s="48">
        <v>100</v>
      </c>
      <c r="G1618" s="49">
        <v>996.4</v>
      </c>
      <c r="H1618" s="49">
        <v>0</v>
      </c>
      <c r="I1618" s="144">
        <f t="shared" si="50"/>
        <v>0</v>
      </c>
      <c r="J1618" s="147">
        <f t="shared" si="51"/>
        <v>996.4</v>
      </c>
      <c r="K1618" s="178"/>
    </row>
    <row r="1619" spans="1:11" ht="25.5" x14ac:dyDescent="0.2">
      <c r="A1619" s="47" t="s">
        <v>233</v>
      </c>
      <c r="B1619" s="48">
        <v>923</v>
      </c>
      <c r="C1619" s="111">
        <v>7</v>
      </c>
      <c r="D1619" s="111">
        <v>9</v>
      </c>
      <c r="E1619" s="119">
        <v>8900000190</v>
      </c>
      <c r="F1619" s="48">
        <v>200</v>
      </c>
      <c r="G1619" s="49">
        <v>967</v>
      </c>
      <c r="H1619" s="49">
        <v>238.1</v>
      </c>
      <c r="I1619" s="144">
        <f t="shared" si="50"/>
        <v>24.622543950361944</v>
      </c>
      <c r="J1619" s="147">
        <f t="shared" si="51"/>
        <v>728.9</v>
      </c>
      <c r="K1619" s="178"/>
    </row>
    <row r="1620" spans="1:11" x14ac:dyDescent="0.2">
      <c r="A1620" s="47" t="s">
        <v>227</v>
      </c>
      <c r="B1620" s="48">
        <v>923</v>
      </c>
      <c r="C1620" s="111">
        <v>7</v>
      </c>
      <c r="D1620" s="111">
        <v>9</v>
      </c>
      <c r="E1620" s="119">
        <v>8900000190</v>
      </c>
      <c r="F1620" s="48">
        <v>800</v>
      </c>
      <c r="G1620" s="49">
        <v>15</v>
      </c>
      <c r="H1620" s="49">
        <v>0</v>
      </c>
      <c r="I1620" s="144">
        <f t="shared" si="50"/>
        <v>0</v>
      </c>
      <c r="J1620" s="147">
        <f t="shared" si="51"/>
        <v>15</v>
      </c>
      <c r="K1620" s="178"/>
    </row>
    <row r="1621" spans="1:11" ht="25.5" x14ac:dyDescent="0.2">
      <c r="A1621" s="47" t="s">
        <v>806</v>
      </c>
      <c r="B1621" s="48">
        <v>923</v>
      </c>
      <c r="C1621" s="111">
        <v>7</v>
      </c>
      <c r="D1621" s="111">
        <v>9</v>
      </c>
      <c r="E1621" s="119">
        <v>8900000870</v>
      </c>
      <c r="F1621" s="48"/>
      <c r="G1621" s="49">
        <v>375</v>
      </c>
      <c r="H1621" s="49">
        <v>122.3</v>
      </c>
      <c r="I1621" s="144">
        <f t="shared" si="50"/>
        <v>32.61333333333333</v>
      </c>
      <c r="J1621" s="147">
        <f t="shared" si="51"/>
        <v>252.7</v>
      </c>
      <c r="K1621" s="178"/>
    </row>
    <row r="1622" spans="1:11" ht="38.25" x14ac:dyDescent="0.2">
      <c r="A1622" s="47" t="s">
        <v>231</v>
      </c>
      <c r="B1622" s="48">
        <v>923</v>
      </c>
      <c r="C1622" s="111">
        <v>7</v>
      </c>
      <c r="D1622" s="111">
        <v>9</v>
      </c>
      <c r="E1622" s="119">
        <v>8900000870</v>
      </c>
      <c r="F1622" s="48">
        <v>100</v>
      </c>
      <c r="G1622" s="49">
        <v>375</v>
      </c>
      <c r="H1622" s="49">
        <v>122.3</v>
      </c>
      <c r="I1622" s="144">
        <f t="shared" si="50"/>
        <v>32.61333333333333</v>
      </c>
      <c r="J1622" s="147">
        <f t="shared" si="51"/>
        <v>252.7</v>
      </c>
      <c r="K1622" s="178"/>
    </row>
    <row r="1623" spans="1:11" ht="25.5" x14ac:dyDescent="0.2">
      <c r="A1623" s="47" t="s">
        <v>1463</v>
      </c>
      <c r="B1623" s="48">
        <v>923</v>
      </c>
      <c r="C1623" s="111">
        <v>7</v>
      </c>
      <c r="D1623" s="111">
        <v>9</v>
      </c>
      <c r="E1623" s="119">
        <v>8900055490</v>
      </c>
      <c r="F1623" s="48"/>
      <c r="G1623" s="49">
        <v>130</v>
      </c>
      <c r="H1623" s="49">
        <v>130</v>
      </c>
      <c r="I1623" s="144">
        <f t="shared" si="50"/>
        <v>100</v>
      </c>
      <c r="J1623" s="147">
        <f t="shared" si="51"/>
        <v>0</v>
      </c>
      <c r="K1623" s="178"/>
    </row>
    <row r="1624" spans="1:11" ht="38.25" x14ac:dyDescent="0.2">
      <c r="A1624" s="47" t="s">
        <v>231</v>
      </c>
      <c r="B1624" s="48">
        <v>923</v>
      </c>
      <c r="C1624" s="111">
        <v>7</v>
      </c>
      <c r="D1624" s="111">
        <v>9</v>
      </c>
      <c r="E1624" s="119">
        <v>8900055490</v>
      </c>
      <c r="F1624" s="48">
        <v>100</v>
      </c>
      <c r="G1624" s="49">
        <v>130</v>
      </c>
      <c r="H1624" s="49">
        <v>130</v>
      </c>
      <c r="I1624" s="144">
        <f t="shared" si="50"/>
        <v>100</v>
      </c>
      <c r="J1624" s="147">
        <f t="shared" si="51"/>
        <v>0</v>
      </c>
      <c r="K1624" s="178"/>
    </row>
    <row r="1625" spans="1:11" ht="25.5" x14ac:dyDescent="0.2">
      <c r="A1625" s="47" t="s">
        <v>325</v>
      </c>
      <c r="B1625" s="48">
        <v>923</v>
      </c>
      <c r="C1625" s="111">
        <v>7</v>
      </c>
      <c r="D1625" s="111">
        <v>9</v>
      </c>
      <c r="E1625" s="119">
        <v>9700000000</v>
      </c>
      <c r="F1625" s="48"/>
      <c r="G1625" s="49">
        <v>11825</v>
      </c>
      <c r="H1625" s="49">
        <v>7488</v>
      </c>
      <c r="I1625" s="144">
        <f t="shared" si="50"/>
        <v>63.323467230443974</v>
      </c>
      <c r="J1625" s="147">
        <f t="shared" si="51"/>
        <v>4337</v>
      </c>
      <c r="K1625" s="178"/>
    </row>
    <row r="1626" spans="1:11" ht="38.25" x14ac:dyDescent="0.2">
      <c r="A1626" s="47" t="s">
        <v>716</v>
      </c>
      <c r="B1626" s="48">
        <v>923</v>
      </c>
      <c r="C1626" s="111">
        <v>7</v>
      </c>
      <c r="D1626" s="111">
        <v>9</v>
      </c>
      <c r="E1626" s="119">
        <v>9700076100</v>
      </c>
      <c r="F1626" s="48"/>
      <c r="G1626" s="49">
        <v>11825</v>
      </c>
      <c r="H1626" s="49">
        <v>7488</v>
      </c>
      <c r="I1626" s="144">
        <f t="shared" si="50"/>
        <v>63.323467230443974</v>
      </c>
      <c r="J1626" s="147">
        <f t="shared" si="51"/>
        <v>4337</v>
      </c>
      <c r="K1626" s="178"/>
    </row>
    <row r="1627" spans="1:11" x14ac:dyDescent="0.2">
      <c r="A1627" s="47" t="s">
        <v>250</v>
      </c>
      <c r="B1627" s="48">
        <v>923</v>
      </c>
      <c r="C1627" s="111">
        <v>7</v>
      </c>
      <c r="D1627" s="111">
        <v>9</v>
      </c>
      <c r="E1627" s="119">
        <v>9700076100</v>
      </c>
      <c r="F1627" s="48">
        <v>500</v>
      </c>
      <c r="G1627" s="49">
        <v>11825</v>
      </c>
      <c r="H1627" s="49">
        <v>7488</v>
      </c>
      <c r="I1627" s="144">
        <f t="shared" si="50"/>
        <v>63.323467230443974</v>
      </c>
      <c r="J1627" s="147">
        <f t="shared" si="51"/>
        <v>4337</v>
      </c>
      <c r="K1627" s="178"/>
    </row>
    <row r="1628" spans="1:11" ht="25.5" x14ac:dyDescent="0.2">
      <c r="A1628" s="47" t="s">
        <v>236</v>
      </c>
      <c r="B1628" s="48">
        <v>923</v>
      </c>
      <c r="C1628" s="111">
        <v>7</v>
      </c>
      <c r="D1628" s="111">
        <v>9</v>
      </c>
      <c r="E1628" s="119">
        <v>9900000000</v>
      </c>
      <c r="F1628" s="48"/>
      <c r="G1628" s="49">
        <v>6012</v>
      </c>
      <c r="H1628" s="49">
        <v>3236</v>
      </c>
      <c r="I1628" s="144">
        <f t="shared" si="50"/>
        <v>53.825681969394545</v>
      </c>
      <c r="J1628" s="147">
        <f t="shared" si="51"/>
        <v>2776</v>
      </c>
      <c r="K1628" s="178"/>
    </row>
    <row r="1629" spans="1:11" ht="25.5" x14ac:dyDescent="0.2">
      <c r="A1629" s="47" t="s">
        <v>717</v>
      </c>
      <c r="B1629" s="48">
        <v>923</v>
      </c>
      <c r="C1629" s="111">
        <v>7</v>
      </c>
      <c r="D1629" s="111">
        <v>9</v>
      </c>
      <c r="E1629" s="119">
        <v>9900059900</v>
      </c>
      <c r="F1629" s="48"/>
      <c r="G1629" s="49">
        <v>6012</v>
      </c>
      <c r="H1629" s="49">
        <v>3236</v>
      </c>
      <c r="I1629" s="144">
        <f t="shared" si="50"/>
        <v>53.825681969394545</v>
      </c>
      <c r="J1629" s="147">
        <f t="shared" si="51"/>
        <v>2776</v>
      </c>
      <c r="K1629" s="178"/>
    </row>
    <row r="1630" spans="1:11" ht="38.25" x14ac:dyDescent="0.2">
      <c r="A1630" s="47" t="s">
        <v>231</v>
      </c>
      <c r="B1630" s="48">
        <v>923</v>
      </c>
      <c r="C1630" s="111">
        <v>7</v>
      </c>
      <c r="D1630" s="111">
        <v>9</v>
      </c>
      <c r="E1630" s="119">
        <v>9900059900</v>
      </c>
      <c r="F1630" s="48">
        <v>100</v>
      </c>
      <c r="G1630" s="49">
        <v>5710.8</v>
      </c>
      <c r="H1630" s="49">
        <v>3226.5</v>
      </c>
      <c r="I1630" s="144">
        <f t="shared" si="50"/>
        <v>56.498213910485397</v>
      </c>
      <c r="J1630" s="147">
        <f t="shared" si="51"/>
        <v>2484.3000000000002</v>
      </c>
      <c r="K1630" s="178"/>
    </row>
    <row r="1631" spans="1:11" ht="25.5" x14ac:dyDescent="0.2">
      <c r="A1631" s="47" t="s">
        <v>233</v>
      </c>
      <c r="B1631" s="48">
        <v>923</v>
      </c>
      <c r="C1631" s="111">
        <v>7</v>
      </c>
      <c r="D1631" s="111">
        <v>9</v>
      </c>
      <c r="E1631" s="119">
        <v>9900059900</v>
      </c>
      <c r="F1631" s="48">
        <v>200</v>
      </c>
      <c r="G1631" s="49">
        <v>301.2</v>
      </c>
      <c r="H1631" s="49">
        <v>9.5</v>
      </c>
      <c r="I1631" s="144">
        <f t="shared" si="50"/>
        <v>3.1540504648074368</v>
      </c>
      <c r="J1631" s="147">
        <f t="shared" si="51"/>
        <v>291.7</v>
      </c>
      <c r="K1631" s="178"/>
    </row>
    <row r="1632" spans="1:11" x14ac:dyDescent="0.2">
      <c r="A1632" s="47" t="s">
        <v>163</v>
      </c>
      <c r="B1632" s="48">
        <v>923</v>
      </c>
      <c r="C1632" s="111">
        <v>10</v>
      </c>
      <c r="D1632" s="111"/>
      <c r="E1632" s="119"/>
      <c r="F1632" s="48"/>
      <c r="G1632" s="49">
        <v>759722.6</v>
      </c>
      <c r="H1632" s="49">
        <v>296548.3</v>
      </c>
      <c r="I1632" s="144">
        <f t="shared" si="50"/>
        <v>39.033760480470107</v>
      </c>
      <c r="J1632" s="147">
        <f t="shared" si="51"/>
        <v>463174.3</v>
      </c>
      <c r="K1632" s="178"/>
    </row>
    <row r="1633" spans="1:11" x14ac:dyDescent="0.2">
      <c r="A1633" s="47" t="s">
        <v>134</v>
      </c>
      <c r="B1633" s="48">
        <v>923</v>
      </c>
      <c r="C1633" s="111">
        <v>10</v>
      </c>
      <c r="D1633" s="111">
        <v>3</v>
      </c>
      <c r="E1633" s="119"/>
      <c r="F1633" s="48"/>
      <c r="G1633" s="49">
        <v>85880</v>
      </c>
      <c r="H1633" s="49">
        <v>28466.9</v>
      </c>
      <c r="I1633" s="144">
        <f t="shared" si="50"/>
        <v>33.147298556124824</v>
      </c>
      <c r="J1633" s="147">
        <f t="shared" si="51"/>
        <v>57413.1</v>
      </c>
      <c r="K1633" s="178"/>
    </row>
    <row r="1634" spans="1:11" ht="25.5" x14ac:dyDescent="0.2">
      <c r="A1634" s="47" t="s">
        <v>970</v>
      </c>
      <c r="B1634" s="48">
        <v>923</v>
      </c>
      <c r="C1634" s="111">
        <v>10</v>
      </c>
      <c r="D1634" s="111">
        <v>3</v>
      </c>
      <c r="E1634" s="119">
        <v>100000000</v>
      </c>
      <c r="F1634" s="48"/>
      <c r="G1634" s="49">
        <v>59203</v>
      </c>
      <c r="H1634" s="49">
        <v>28466.9</v>
      </c>
      <c r="I1634" s="144">
        <f t="shared" si="50"/>
        <v>48.083543063696098</v>
      </c>
      <c r="J1634" s="147">
        <f t="shared" si="51"/>
        <v>30736.1</v>
      </c>
      <c r="K1634" s="178"/>
    </row>
    <row r="1635" spans="1:11" ht="25.5" x14ac:dyDescent="0.2">
      <c r="A1635" s="47" t="s">
        <v>480</v>
      </c>
      <c r="B1635" s="48">
        <v>923</v>
      </c>
      <c r="C1635" s="111">
        <v>10</v>
      </c>
      <c r="D1635" s="111">
        <v>3</v>
      </c>
      <c r="E1635" s="119">
        <v>150000000</v>
      </c>
      <c r="F1635" s="48"/>
      <c r="G1635" s="49">
        <v>59203</v>
      </c>
      <c r="H1635" s="49">
        <v>28466.9</v>
      </c>
      <c r="I1635" s="144">
        <f t="shared" si="50"/>
        <v>48.083543063696098</v>
      </c>
      <c r="J1635" s="147">
        <f t="shared" si="51"/>
        <v>30736.1</v>
      </c>
      <c r="K1635" s="178"/>
    </row>
    <row r="1636" spans="1:11" ht="25.5" x14ac:dyDescent="0.2">
      <c r="A1636" s="47" t="s">
        <v>1084</v>
      </c>
      <c r="B1636" s="48">
        <v>923</v>
      </c>
      <c r="C1636" s="111">
        <v>10</v>
      </c>
      <c r="D1636" s="111">
        <v>3</v>
      </c>
      <c r="E1636" s="119">
        <v>150300000</v>
      </c>
      <c r="F1636" s="48"/>
      <c r="G1636" s="49">
        <v>59203</v>
      </c>
      <c r="H1636" s="49">
        <v>28466.9</v>
      </c>
      <c r="I1636" s="144">
        <f t="shared" si="50"/>
        <v>48.083543063696098</v>
      </c>
      <c r="J1636" s="147">
        <f t="shared" si="51"/>
        <v>30736.1</v>
      </c>
      <c r="K1636" s="178"/>
    </row>
    <row r="1637" spans="1:11" ht="38.25" x14ac:dyDescent="0.2">
      <c r="A1637" s="47" t="s">
        <v>1198</v>
      </c>
      <c r="B1637" s="48">
        <v>923</v>
      </c>
      <c r="C1637" s="111">
        <v>10</v>
      </c>
      <c r="D1637" s="111">
        <v>3</v>
      </c>
      <c r="E1637" s="119">
        <v>150376180</v>
      </c>
      <c r="F1637" s="48"/>
      <c r="G1637" s="49">
        <v>59203</v>
      </c>
      <c r="H1637" s="49">
        <v>28466.9</v>
      </c>
      <c r="I1637" s="144">
        <f t="shared" si="50"/>
        <v>48.083543063696098</v>
      </c>
      <c r="J1637" s="147">
        <f t="shared" si="51"/>
        <v>30736.1</v>
      </c>
      <c r="K1637" s="178"/>
    </row>
    <row r="1638" spans="1:11" x14ac:dyDescent="0.2">
      <c r="A1638" s="47" t="s">
        <v>250</v>
      </c>
      <c r="B1638" s="48">
        <v>923</v>
      </c>
      <c r="C1638" s="111">
        <v>10</v>
      </c>
      <c r="D1638" s="111">
        <v>3</v>
      </c>
      <c r="E1638" s="119">
        <v>150376180</v>
      </c>
      <c r="F1638" s="48">
        <v>500</v>
      </c>
      <c r="G1638" s="49">
        <v>59203</v>
      </c>
      <c r="H1638" s="49">
        <v>28466.9</v>
      </c>
      <c r="I1638" s="144">
        <f t="shared" si="50"/>
        <v>48.083543063696098</v>
      </c>
      <c r="J1638" s="147">
        <f t="shared" si="51"/>
        <v>30736.1</v>
      </c>
      <c r="K1638" s="178"/>
    </row>
    <row r="1639" spans="1:11" x14ac:dyDescent="0.2">
      <c r="A1639" s="47" t="s">
        <v>242</v>
      </c>
      <c r="B1639" s="48">
        <v>923</v>
      </c>
      <c r="C1639" s="111">
        <v>10</v>
      </c>
      <c r="D1639" s="111">
        <v>3</v>
      </c>
      <c r="E1639" s="119">
        <v>8700000000</v>
      </c>
      <c r="F1639" s="48"/>
      <c r="G1639" s="49">
        <v>26677</v>
      </c>
      <c r="H1639" s="49">
        <v>0</v>
      </c>
      <c r="I1639" s="144">
        <f t="shared" si="50"/>
        <v>0</v>
      </c>
      <c r="J1639" s="147">
        <f t="shared" si="51"/>
        <v>26677</v>
      </c>
      <c r="K1639" s="178"/>
    </row>
    <row r="1640" spans="1:11" ht="25.5" x14ac:dyDescent="0.2">
      <c r="A1640" s="47" t="s">
        <v>718</v>
      </c>
      <c r="B1640" s="48">
        <v>923</v>
      </c>
      <c r="C1640" s="111">
        <v>10</v>
      </c>
      <c r="D1640" s="111">
        <v>3</v>
      </c>
      <c r="E1640" s="119">
        <v>8700076150</v>
      </c>
      <c r="F1640" s="48"/>
      <c r="G1640" s="49">
        <v>26677</v>
      </c>
      <c r="H1640" s="49">
        <v>0</v>
      </c>
      <c r="I1640" s="144">
        <f t="shared" si="50"/>
        <v>0</v>
      </c>
      <c r="J1640" s="147">
        <f t="shared" si="51"/>
        <v>26677</v>
      </c>
      <c r="K1640" s="178"/>
    </row>
    <row r="1641" spans="1:11" x14ac:dyDescent="0.2">
      <c r="A1641" s="47" t="s">
        <v>250</v>
      </c>
      <c r="B1641" s="48">
        <v>923</v>
      </c>
      <c r="C1641" s="111">
        <v>10</v>
      </c>
      <c r="D1641" s="111">
        <v>3</v>
      </c>
      <c r="E1641" s="119">
        <v>8700076150</v>
      </c>
      <c r="F1641" s="48">
        <v>500</v>
      </c>
      <c r="G1641" s="49">
        <v>26677</v>
      </c>
      <c r="H1641" s="49">
        <v>0</v>
      </c>
      <c r="I1641" s="144">
        <f t="shared" si="50"/>
        <v>0</v>
      </c>
      <c r="J1641" s="147">
        <f t="shared" si="51"/>
        <v>26677</v>
      </c>
      <c r="K1641" s="178"/>
    </row>
    <row r="1642" spans="1:11" x14ac:dyDescent="0.2">
      <c r="A1642" s="47" t="s">
        <v>82</v>
      </c>
      <c r="B1642" s="48">
        <v>923</v>
      </c>
      <c r="C1642" s="111">
        <v>10</v>
      </c>
      <c r="D1642" s="111">
        <v>4</v>
      </c>
      <c r="E1642" s="119"/>
      <c r="F1642" s="48"/>
      <c r="G1642" s="49">
        <v>673842.6</v>
      </c>
      <c r="H1642" s="49">
        <v>268081.40000000002</v>
      </c>
      <c r="I1642" s="144">
        <f t="shared" si="50"/>
        <v>39.783979226009166</v>
      </c>
      <c r="J1642" s="147">
        <f t="shared" si="51"/>
        <v>405761.19999999995</v>
      </c>
      <c r="K1642" s="178"/>
    </row>
    <row r="1643" spans="1:11" ht="25.5" x14ac:dyDescent="0.2">
      <c r="A1643" s="47" t="s">
        <v>970</v>
      </c>
      <c r="B1643" s="48">
        <v>923</v>
      </c>
      <c r="C1643" s="111">
        <v>10</v>
      </c>
      <c r="D1643" s="111">
        <v>4</v>
      </c>
      <c r="E1643" s="119">
        <v>100000000</v>
      </c>
      <c r="F1643" s="48"/>
      <c r="G1643" s="49">
        <v>519977.6</v>
      </c>
      <c r="H1643" s="49">
        <v>194195.9</v>
      </c>
      <c r="I1643" s="144">
        <f t="shared" si="50"/>
        <v>37.346974177349182</v>
      </c>
      <c r="J1643" s="147">
        <f t="shared" si="51"/>
        <v>325781.69999999995</v>
      </c>
      <c r="K1643" s="178"/>
    </row>
    <row r="1644" spans="1:11" ht="25.5" x14ac:dyDescent="0.2">
      <c r="A1644" s="47" t="s">
        <v>1199</v>
      </c>
      <c r="B1644" s="48">
        <v>923</v>
      </c>
      <c r="C1644" s="111">
        <v>10</v>
      </c>
      <c r="D1644" s="111">
        <v>4</v>
      </c>
      <c r="E1644" s="119">
        <v>140000000</v>
      </c>
      <c r="F1644" s="48"/>
      <c r="G1644" s="49">
        <v>500</v>
      </c>
      <c r="H1644" s="49">
        <v>50</v>
      </c>
      <c r="I1644" s="144">
        <f t="shared" si="50"/>
        <v>10</v>
      </c>
      <c r="J1644" s="147">
        <f t="shared" si="51"/>
        <v>450</v>
      </c>
      <c r="K1644" s="178"/>
    </row>
    <row r="1645" spans="1:11" ht="38.25" x14ac:dyDescent="0.2">
      <c r="A1645" s="47" t="s">
        <v>1200</v>
      </c>
      <c r="B1645" s="48">
        <v>923</v>
      </c>
      <c r="C1645" s="111">
        <v>10</v>
      </c>
      <c r="D1645" s="111">
        <v>4</v>
      </c>
      <c r="E1645" s="119">
        <v>140600000</v>
      </c>
      <c r="F1645" s="48"/>
      <c r="G1645" s="49">
        <v>500</v>
      </c>
      <c r="H1645" s="49">
        <v>50</v>
      </c>
      <c r="I1645" s="144">
        <f t="shared" si="50"/>
        <v>10</v>
      </c>
      <c r="J1645" s="147">
        <f t="shared" si="51"/>
        <v>450</v>
      </c>
      <c r="K1645" s="178"/>
    </row>
    <row r="1646" spans="1:11" ht="38.25" x14ac:dyDescent="0.2">
      <c r="A1646" s="47" t="s">
        <v>367</v>
      </c>
      <c r="B1646" s="48">
        <v>923</v>
      </c>
      <c r="C1646" s="111">
        <v>10</v>
      </c>
      <c r="D1646" s="111">
        <v>4</v>
      </c>
      <c r="E1646" s="119">
        <v>140689080</v>
      </c>
      <c r="F1646" s="48"/>
      <c r="G1646" s="49">
        <v>500</v>
      </c>
      <c r="H1646" s="49">
        <v>50</v>
      </c>
      <c r="I1646" s="144">
        <f t="shared" si="50"/>
        <v>10</v>
      </c>
      <c r="J1646" s="147">
        <f t="shared" si="51"/>
        <v>450</v>
      </c>
      <c r="K1646" s="178"/>
    </row>
    <row r="1647" spans="1:11" x14ac:dyDescent="0.2">
      <c r="A1647" s="47" t="s">
        <v>228</v>
      </c>
      <c r="B1647" s="48">
        <v>923</v>
      </c>
      <c r="C1647" s="111">
        <v>10</v>
      </c>
      <c r="D1647" s="111">
        <v>4</v>
      </c>
      <c r="E1647" s="119">
        <v>140689080</v>
      </c>
      <c r="F1647" s="48">
        <v>300</v>
      </c>
      <c r="G1647" s="49">
        <v>500</v>
      </c>
      <c r="H1647" s="49">
        <v>50</v>
      </c>
      <c r="I1647" s="144">
        <f t="shared" si="50"/>
        <v>10</v>
      </c>
      <c r="J1647" s="147">
        <f t="shared" si="51"/>
        <v>450</v>
      </c>
      <c r="K1647" s="178"/>
    </row>
    <row r="1648" spans="1:11" ht="25.5" x14ac:dyDescent="0.2">
      <c r="A1648" s="47" t="s">
        <v>480</v>
      </c>
      <c r="B1648" s="48">
        <v>923</v>
      </c>
      <c r="C1648" s="111">
        <v>10</v>
      </c>
      <c r="D1648" s="111">
        <v>4</v>
      </c>
      <c r="E1648" s="119">
        <v>150000000</v>
      </c>
      <c r="F1648" s="48"/>
      <c r="G1648" s="49">
        <v>519477.6</v>
      </c>
      <c r="H1648" s="49">
        <v>194145.9</v>
      </c>
      <c r="I1648" s="144">
        <f t="shared" si="50"/>
        <v>37.373295787922331</v>
      </c>
      <c r="J1648" s="147">
        <f t="shared" si="51"/>
        <v>325331.69999999995</v>
      </c>
      <c r="K1648" s="178"/>
    </row>
    <row r="1649" spans="1:11" ht="25.5" x14ac:dyDescent="0.2">
      <c r="A1649" s="47" t="s">
        <v>1084</v>
      </c>
      <c r="B1649" s="48">
        <v>923</v>
      </c>
      <c r="C1649" s="111">
        <v>10</v>
      </c>
      <c r="D1649" s="111">
        <v>4</v>
      </c>
      <c r="E1649" s="119">
        <v>150300000</v>
      </c>
      <c r="F1649" s="48"/>
      <c r="G1649" s="49">
        <v>519477.6</v>
      </c>
      <c r="H1649" s="49">
        <v>194145.9</v>
      </c>
      <c r="I1649" s="144">
        <f t="shared" si="50"/>
        <v>37.373295787922331</v>
      </c>
      <c r="J1649" s="147">
        <f t="shared" si="51"/>
        <v>325331.69999999995</v>
      </c>
      <c r="K1649" s="178"/>
    </row>
    <row r="1650" spans="1:11" ht="38.25" x14ac:dyDescent="0.2">
      <c r="A1650" s="47" t="s">
        <v>229</v>
      </c>
      <c r="B1650" s="48">
        <v>923</v>
      </c>
      <c r="C1650" s="111">
        <v>10</v>
      </c>
      <c r="D1650" s="111">
        <v>4</v>
      </c>
      <c r="E1650" s="119">
        <v>150300302</v>
      </c>
      <c r="F1650" s="48"/>
      <c r="G1650" s="49">
        <v>124576.5</v>
      </c>
      <c r="H1650" s="49">
        <v>26737.4</v>
      </c>
      <c r="I1650" s="144">
        <f t="shared" si="50"/>
        <v>21.462635408764896</v>
      </c>
      <c r="J1650" s="147">
        <f t="shared" si="51"/>
        <v>97839.1</v>
      </c>
      <c r="K1650" s="178"/>
    </row>
    <row r="1651" spans="1:11" x14ac:dyDescent="0.2">
      <c r="A1651" s="47" t="s">
        <v>228</v>
      </c>
      <c r="B1651" s="48">
        <v>923</v>
      </c>
      <c r="C1651" s="111">
        <v>10</v>
      </c>
      <c r="D1651" s="111">
        <v>4</v>
      </c>
      <c r="E1651" s="119">
        <v>150300302</v>
      </c>
      <c r="F1651" s="48">
        <v>300</v>
      </c>
      <c r="G1651" s="49">
        <v>76500</v>
      </c>
      <c r="H1651" s="49">
        <v>1700</v>
      </c>
      <c r="I1651" s="144">
        <f t="shared" si="50"/>
        <v>2.2222222222222223</v>
      </c>
      <c r="J1651" s="147">
        <f t="shared" si="51"/>
        <v>74800</v>
      </c>
      <c r="K1651" s="178"/>
    </row>
    <row r="1652" spans="1:11" x14ac:dyDescent="0.2">
      <c r="A1652" s="47" t="s">
        <v>227</v>
      </c>
      <c r="B1652" s="48">
        <v>923</v>
      </c>
      <c r="C1652" s="111">
        <v>10</v>
      </c>
      <c r="D1652" s="111">
        <v>4</v>
      </c>
      <c r="E1652" s="119">
        <v>150300302</v>
      </c>
      <c r="F1652" s="48">
        <v>800</v>
      </c>
      <c r="G1652" s="49">
        <v>48076.5</v>
      </c>
      <c r="H1652" s="49">
        <v>25037.4</v>
      </c>
      <c r="I1652" s="144">
        <f t="shared" si="50"/>
        <v>52.078250288602547</v>
      </c>
      <c r="J1652" s="147">
        <f t="shared" si="51"/>
        <v>23039.1</v>
      </c>
      <c r="K1652" s="178"/>
    </row>
    <row r="1653" spans="1:11" ht="38.25" x14ac:dyDescent="0.2">
      <c r="A1653" s="47" t="s">
        <v>1198</v>
      </c>
      <c r="B1653" s="48">
        <v>923</v>
      </c>
      <c r="C1653" s="111">
        <v>10</v>
      </c>
      <c r="D1653" s="111">
        <v>4</v>
      </c>
      <c r="E1653" s="119">
        <v>150376180</v>
      </c>
      <c r="F1653" s="48"/>
      <c r="G1653" s="49">
        <v>344303</v>
      </c>
      <c r="H1653" s="49">
        <v>144037.9</v>
      </c>
      <c r="I1653" s="144">
        <f t="shared" si="50"/>
        <v>41.834634028747928</v>
      </c>
      <c r="J1653" s="147">
        <f t="shared" si="51"/>
        <v>200265.1</v>
      </c>
      <c r="K1653" s="178"/>
    </row>
    <row r="1654" spans="1:11" x14ac:dyDescent="0.2">
      <c r="A1654" s="47" t="s">
        <v>250</v>
      </c>
      <c r="B1654" s="48">
        <v>923</v>
      </c>
      <c r="C1654" s="111">
        <v>10</v>
      </c>
      <c r="D1654" s="111">
        <v>4</v>
      </c>
      <c r="E1654" s="119">
        <v>150376180</v>
      </c>
      <c r="F1654" s="48">
        <v>500</v>
      </c>
      <c r="G1654" s="49">
        <v>344303</v>
      </c>
      <c r="H1654" s="49">
        <v>144037.9</v>
      </c>
      <c r="I1654" s="144">
        <f t="shared" si="50"/>
        <v>41.834634028747928</v>
      </c>
      <c r="J1654" s="147">
        <f t="shared" si="51"/>
        <v>200265.1</v>
      </c>
      <c r="K1654" s="178"/>
    </row>
    <row r="1655" spans="1:11" ht="51" x14ac:dyDescent="0.2">
      <c r="A1655" s="47" t="s">
        <v>834</v>
      </c>
      <c r="B1655" s="48">
        <v>923</v>
      </c>
      <c r="C1655" s="111">
        <v>10</v>
      </c>
      <c r="D1655" s="111">
        <v>4</v>
      </c>
      <c r="E1655" s="119">
        <v>150389070</v>
      </c>
      <c r="F1655" s="48"/>
      <c r="G1655" s="49">
        <v>50598.1</v>
      </c>
      <c r="H1655" s="49">
        <v>23370.6</v>
      </c>
      <c r="I1655" s="144">
        <f t="shared" si="50"/>
        <v>46.188690879697063</v>
      </c>
      <c r="J1655" s="147">
        <f t="shared" si="51"/>
        <v>27227.5</v>
      </c>
      <c r="K1655" s="178"/>
    </row>
    <row r="1656" spans="1:11" x14ac:dyDescent="0.2">
      <c r="A1656" s="47" t="s">
        <v>228</v>
      </c>
      <c r="B1656" s="48">
        <v>923</v>
      </c>
      <c r="C1656" s="111">
        <v>10</v>
      </c>
      <c r="D1656" s="111">
        <v>4</v>
      </c>
      <c r="E1656" s="119">
        <v>150389070</v>
      </c>
      <c r="F1656" s="48">
        <v>300</v>
      </c>
      <c r="G1656" s="49">
        <v>50598.1</v>
      </c>
      <c r="H1656" s="49">
        <v>23370.6</v>
      </c>
      <c r="I1656" s="144">
        <f t="shared" si="50"/>
        <v>46.188690879697063</v>
      </c>
      <c r="J1656" s="147">
        <f t="shared" si="51"/>
        <v>27227.5</v>
      </c>
      <c r="K1656" s="178"/>
    </row>
    <row r="1657" spans="1:11" ht="25.5" x14ac:dyDescent="0.2">
      <c r="A1657" s="47" t="s">
        <v>1039</v>
      </c>
      <c r="B1657" s="48">
        <v>923</v>
      </c>
      <c r="C1657" s="111">
        <v>10</v>
      </c>
      <c r="D1657" s="111">
        <v>4</v>
      </c>
      <c r="E1657" s="119">
        <v>700000000</v>
      </c>
      <c r="F1657" s="48"/>
      <c r="G1657" s="49">
        <v>153865</v>
      </c>
      <c r="H1657" s="49">
        <v>73885.5</v>
      </c>
      <c r="I1657" s="144">
        <f t="shared" si="50"/>
        <v>48.019692587658014</v>
      </c>
      <c r="J1657" s="147">
        <f t="shared" si="51"/>
        <v>79979.5</v>
      </c>
      <c r="K1657" s="178"/>
    </row>
    <row r="1658" spans="1:11" ht="25.5" x14ac:dyDescent="0.2">
      <c r="A1658" s="47" t="s">
        <v>1040</v>
      </c>
      <c r="B1658" s="48">
        <v>923</v>
      </c>
      <c r="C1658" s="111">
        <v>10</v>
      </c>
      <c r="D1658" s="111">
        <v>4</v>
      </c>
      <c r="E1658" s="119">
        <v>750000000</v>
      </c>
      <c r="F1658" s="48"/>
      <c r="G1658" s="49">
        <v>153865</v>
      </c>
      <c r="H1658" s="49">
        <v>73885.5</v>
      </c>
      <c r="I1658" s="144">
        <f t="shared" si="50"/>
        <v>48.019692587658014</v>
      </c>
      <c r="J1658" s="147">
        <f t="shared" si="51"/>
        <v>79979.5</v>
      </c>
      <c r="K1658" s="178"/>
    </row>
    <row r="1659" spans="1:11" ht="63.75" x14ac:dyDescent="0.2">
      <c r="A1659" s="47" t="s">
        <v>1162</v>
      </c>
      <c r="B1659" s="48">
        <v>923</v>
      </c>
      <c r="C1659" s="111">
        <v>10</v>
      </c>
      <c r="D1659" s="111">
        <v>4</v>
      </c>
      <c r="E1659" s="119">
        <v>750100000</v>
      </c>
      <c r="F1659" s="48"/>
      <c r="G1659" s="49">
        <v>153865</v>
      </c>
      <c r="H1659" s="49">
        <v>73885.5</v>
      </c>
      <c r="I1659" s="144">
        <f t="shared" si="50"/>
        <v>48.019692587658014</v>
      </c>
      <c r="J1659" s="147">
        <f t="shared" si="51"/>
        <v>79979.5</v>
      </c>
      <c r="K1659" s="178"/>
    </row>
    <row r="1660" spans="1:11" ht="38.25" x14ac:dyDescent="0.2">
      <c r="A1660" s="47" t="s">
        <v>866</v>
      </c>
      <c r="B1660" s="48">
        <v>923</v>
      </c>
      <c r="C1660" s="111">
        <v>10</v>
      </c>
      <c r="D1660" s="111">
        <v>4</v>
      </c>
      <c r="E1660" s="119">
        <v>750143730</v>
      </c>
      <c r="F1660" s="48"/>
      <c r="G1660" s="49">
        <v>603</v>
      </c>
      <c r="H1660" s="49">
        <v>276.8</v>
      </c>
      <c r="I1660" s="144">
        <f t="shared" si="50"/>
        <v>45.903814262023218</v>
      </c>
      <c r="J1660" s="147">
        <f t="shared" si="51"/>
        <v>326.2</v>
      </c>
      <c r="K1660" s="178"/>
    </row>
    <row r="1661" spans="1:11" x14ac:dyDescent="0.2">
      <c r="A1661" s="47" t="s">
        <v>228</v>
      </c>
      <c r="B1661" s="48">
        <v>923</v>
      </c>
      <c r="C1661" s="111">
        <v>10</v>
      </c>
      <c r="D1661" s="111">
        <v>4</v>
      </c>
      <c r="E1661" s="119">
        <v>750143730</v>
      </c>
      <c r="F1661" s="48">
        <v>300</v>
      </c>
      <c r="G1661" s="49">
        <v>603</v>
      </c>
      <c r="H1661" s="49">
        <v>276.8</v>
      </c>
      <c r="I1661" s="144">
        <f t="shared" si="50"/>
        <v>45.903814262023218</v>
      </c>
      <c r="J1661" s="147">
        <f t="shared" si="51"/>
        <v>326.2</v>
      </c>
      <c r="K1661" s="178"/>
    </row>
    <row r="1662" spans="1:11" ht="51" x14ac:dyDescent="0.2">
      <c r="A1662" s="47" t="s">
        <v>719</v>
      </c>
      <c r="B1662" s="48">
        <v>923</v>
      </c>
      <c r="C1662" s="111">
        <v>10</v>
      </c>
      <c r="D1662" s="111">
        <v>4</v>
      </c>
      <c r="E1662" s="119">
        <v>750176090</v>
      </c>
      <c r="F1662" s="48"/>
      <c r="G1662" s="49">
        <v>153262</v>
      </c>
      <c r="H1662" s="49">
        <v>73608.7</v>
      </c>
      <c r="I1662" s="144">
        <f t="shared" si="50"/>
        <v>48.028017381999447</v>
      </c>
      <c r="J1662" s="147">
        <f t="shared" si="51"/>
        <v>79653.3</v>
      </c>
      <c r="K1662" s="178"/>
    </row>
    <row r="1663" spans="1:11" x14ac:dyDescent="0.2">
      <c r="A1663" s="47" t="s">
        <v>250</v>
      </c>
      <c r="B1663" s="48">
        <v>923</v>
      </c>
      <c r="C1663" s="111">
        <v>10</v>
      </c>
      <c r="D1663" s="111">
        <v>4</v>
      </c>
      <c r="E1663" s="119">
        <v>750176090</v>
      </c>
      <c r="F1663" s="48">
        <v>500</v>
      </c>
      <c r="G1663" s="49">
        <v>153262</v>
      </c>
      <c r="H1663" s="49">
        <v>73608.7</v>
      </c>
      <c r="I1663" s="144">
        <f t="shared" si="50"/>
        <v>48.028017381999447</v>
      </c>
      <c r="J1663" s="147">
        <f t="shared" si="51"/>
        <v>79653.3</v>
      </c>
      <c r="K1663" s="178"/>
    </row>
    <row r="1664" spans="1:11" s="22" customFormat="1" x14ac:dyDescent="0.2">
      <c r="A1664" s="77" t="s">
        <v>150</v>
      </c>
      <c r="B1664" s="78">
        <v>924</v>
      </c>
      <c r="C1664" s="110"/>
      <c r="D1664" s="110"/>
      <c r="E1664" s="118"/>
      <c r="F1664" s="78"/>
      <c r="G1664" s="76">
        <v>5565797.9000000004</v>
      </c>
      <c r="H1664" s="76">
        <v>2307980.7000000002</v>
      </c>
      <c r="I1664" s="138">
        <f t="shared" si="50"/>
        <v>41.467202752726614</v>
      </c>
      <c r="J1664" s="147">
        <f t="shared" si="51"/>
        <v>3257817.2</v>
      </c>
      <c r="K1664" s="179"/>
    </row>
    <row r="1665" spans="1:11" ht="25.5" x14ac:dyDescent="0.2">
      <c r="A1665" s="47" t="s">
        <v>157</v>
      </c>
      <c r="B1665" s="48">
        <v>924</v>
      </c>
      <c r="C1665" s="111">
        <v>3</v>
      </c>
      <c r="D1665" s="111"/>
      <c r="E1665" s="119"/>
      <c r="F1665" s="48"/>
      <c r="G1665" s="49">
        <v>90</v>
      </c>
      <c r="H1665" s="49">
        <v>15</v>
      </c>
      <c r="I1665" s="144">
        <f t="shared" si="50"/>
        <v>16.666666666666664</v>
      </c>
      <c r="J1665" s="147">
        <f t="shared" si="51"/>
        <v>75</v>
      </c>
      <c r="K1665" s="178"/>
    </row>
    <row r="1666" spans="1:11" x14ac:dyDescent="0.2">
      <c r="A1666" s="47" t="s">
        <v>420</v>
      </c>
      <c r="B1666" s="48">
        <v>924</v>
      </c>
      <c r="C1666" s="111">
        <v>3</v>
      </c>
      <c r="D1666" s="111">
        <v>11</v>
      </c>
      <c r="E1666" s="119"/>
      <c r="F1666" s="48"/>
      <c r="G1666" s="49">
        <v>90</v>
      </c>
      <c r="H1666" s="49">
        <v>15</v>
      </c>
      <c r="I1666" s="144">
        <f t="shared" si="50"/>
        <v>16.666666666666664</v>
      </c>
      <c r="J1666" s="147">
        <f t="shared" si="51"/>
        <v>75</v>
      </c>
      <c r="K1666" s="178"/>
    </row>
    <row r="1667" spans="1:11" ht="38.25" x14ac:dyDescent="0.2">
      <c r="A1667" s="47" t="s">
        <v>450</v>
      </c>
      <c r="B1667" s="48">
        <v>924</v>
      </c>
      <c r="C1667" s="111">
        <v>3</v>
      </c>
      <c r="D1667" s="111">
        <v>11</v>
      </c>
      <c r="E1667" s="119">
        <v>1000000000</v>
      </c>
      <c r="F1667" s="48"/>
      <c r="G1667" s="49">
        <v>90</v>
      </c>
      <c r="H1667" s="49">
        <v>15</v>
      </c>
      <c r="I1667" s="144">
        <f t="shared" si="50"/>
        <v>16.666666666666664</v>
      </c>
      <c r="J1667" s="147">
        <f t="shared" si="51"/>
        <v>75</v>
      </c>
      <c r="K1667" s="178"/>
    </row>
    <row r="1668" spans="1:11" ht="51" x14ac:dyDescent="0.2">
      <c r="A1668" s="47" t="s">
        <v>1201</v>
      </c>
      <c r="B1668" s="48">
        <v>924</v>
      </c>
      <c r="C1668" s="111">
        <v>3</v>
      </c>
      <c r="D1668" s="111">
        <v>11</v>
      </c>
      <c r="E1668" s="119">
        <v>1050000000</v>
      </c>
      <c r="F1668" s="48"/>
      <c r="G1668" s="49">
        <v>90</v>
      </c>
      <c r="H1668" s="49">
        <v>15</v>
      </c>
      <c r="I1668" s="144">
        <f t="shared" si="50"/>
        <v>16.666666666666664</v>
      </c>
      <c r="J1668" s="147">
        <f t="shared" si="51"/>
        <v>75</v>
      </c>
      <c r="K1668" s="178"/>
    </row>
    <row r="1669" spans="1:11" x14ac:dyDescent="0.2">
      <c r="A1669" s="47" t="s">
        <v>986</v>
      </c>
      <c r="B1669" s="48">
        <v>924</v>
      </c>
      <c r="C1669" s="111">
        <v>3</v>
      </c>
      <c r="D1669" s="111">
        <v>11</v>
      </c>
      <c r="E1669" s="119">
        <v>1050100000</v>
      </c>
      <c r="F1669" s="48"/>
      <c r="G1669" s="49">
        <v>90</v>
      </c>
      <c r="H1669" s="49">
        <v>15</v>
      </c>
      <c r="I1669" s="144">
        <f t="shared" si="50"/>
        <v>16.666666666666664</v>
      </c>
      <c r="J1669" s="147">
        <f t="shared" si="51"/>
        <v>75</v>
      </c>
      <c r="K1669" s="178"/>
    </row>
    <row r="1670" spans="1:11" ht="51" x14ac:dyDescent="0.2">
      <c r="A1670" s="47" t="s">
        <v>867</v>
      </c>
      <c r="B1670" s="48">
        <v>924</v>
      </c>
      <c r="C1670" s="111">
        <v>3</v>
      </c>
      <c r="D1670" s="111">
        <v>11</v>
      </c>
      <c r="E1670" s="119" t="s">
        <v>1202</v>
      </c>
      <c r="F1670" s="48"/>
      <c r="G1670" s="49">
        <v>90</v>
      </c>
      <c r="H1670" s="49">
        <v>15</v>
      </c>
      <c r="I1670" s="144">
        <f t="shared" si="50"/>
        <v>16.666666666666664</v>
      </c>
      <c r="J1670" s="147">
        <f t="shared" si="51"/>
        <v>75</v>
      </c>
      <c r="K1670" s="178"/>
    </row>
    <row r="1671" spans="1:11" ht="25.5" x14ac:dyDescent="0.2">
      <c r="A1671" s="47" t="s">
        <v>233</v>
      </c>
      <c r="B1671" s="48">
        <v>924</v>
      </c>
      <c r="C1671" s="111">
        <v>3</v>
      </c>
      <c r="D1671" s="111">
        <v>11</v>
      </c>
      <c r="E1671" s="119" t="s">
        <v>1202</v>
      </c>
      <c r="F1671" s="48">
        <v>200</v>
      </c>
      <c r="G1671" s="49">
        <v>15</v>
      </c>
      <c r="H1671" s="49">
        <v>15</v>
      </c>
      <c r="I1671" s="144">
        <f t="shared" si="50"/>
        <v>100</v>
      </c>
      <c r="J1671" s="147">
        <f t="shared" si="51"/>
        <v>0</v>
      </c>
      <c r="K1671" s="178"/>
    </row>
    <row r="1672" spans="1:11" x14ac:dyDescent="0.2">
      <c r="A1672" s="47" t="s">
        <v>228</v>
      </c>
      <c r="B1672" s="48">
        <v>924</v>
      </c>
      <c r="C1672" s="111">
        <v>3</v>
      </c>
      <c r="D1672" s="111">
        <v>11</v>
      </c>
      <c r="E1672" s="119" t="s">
        <v>1202</v>
      </c>
      <c r="F1672" s="48">
        <v>300</v>
      </c>
      <c r="G1672" s="49">
        <v>75</v>
      </c>
      <c r="H1672" s="49">
        <v>0</v>
      </c>
      <c r="I1672" s="144">
        <f t="shared" si="50"/>
        <v>0</v>
      </c>
      <c r="J1672" s="147">
        <f t="shared" si="51"/>
        <v>75</v>
      </c>
      <c r="K1672" s="178"/>
    </row>
    <row r="1673" spans="1:11" x14ac:dyDescent="0.2">
      <c r="A1673" s="47" t="s">
        <v>158</v>
      </c>
      <c r="B1673" s="48">
        <v>924</v>
      </c>
      <c r="C1673" s="111">
        <v>4</v>
      </c>
      <c r="D1673" s="111"/>
      <c r="E1673" s="119"/>
      <c r="F1673" s="48"/>
      <c r="G1673" s="49">
        <v>158441.60000000001</v>
      </c>
      <c r="H1673" s="49">
        <v>74091.7</v>
      </c>
      <c r="I1673" s="144">
        <f t="shared" si="50"/>
        <v>46.762781996647341</v>
      </c>
      <c r="J1673" s="147">
        <f t="shared" si="51"/>
        <v>84349.900000000009</v>
      </c>
      <c r="K1673" s="178"/>
    </row>
    <row r="1674" spans="1:11" x14ac:dyDescent="0.2">
      <c r="A1674" s="47" t="s">
        <v>121</v>
      </c>
      <c r="B1674" s="48">
        <v>924</v>
      </c>
      <c r="C1674" s="111">
        <v>4</v>
      </c>
      <c r="D1674" s="111">
        <v>1</v>
      </c>
      <c r="E1674" s="119"/>
      <c r="F1674" s="48"/>
      <c r="G1674" s="49">
        <v>158441.60000000001</v>
      </c>
      <c r="H1674" s="49">
        <v>74091.7</v>
      </c>
      <c r="I1674" s="144">
        <f t="shared" ref="I1674:I1737" si="52">H1674/G1674*100</f>
        <v>46.762781996647341</v>
      </c>
      <c r="J1674" s="147">
        <f t="shared" ref="J1674:J1737" si="53">G1674-H1674</f>
        <v>84349.900000000009</v>
      </c>
      <c r="K1674" s="178"/>
    </row>
    <row r="1675" spans="1:11" ht="25.5" x14ac:dyDescent="0.2">
      <c r="A1675" s="47" t="s">
        <v>1203</v>
      </c>
      <c r="B1675" s="48">
        <v>924</v>
      </c>
      <c r="C1675" s="111">
        <v>4</v>
      </c>
      <c r="D1675" s="111">
        <v>1</v>
      </c>
      <c r="E1675" s="119">
        <v>400000000</v>
      </c>
      <c r="F1675" s="48"/>
      <c r="G1675" s="49">
        <v>158441.60000000001</v>
      </c>
      <c r="H1675" s="49">
        <v>74091.7</v>
      </c>
      <c r="I1675" s="144">
        <f t="shared" si="52"/>
        <v>46.762781996647341</v>
      </c>
      <c r="J1675" s="147">
        <f t="shared" si="53"/>
        <v>84349.900000000009</v>
      </c>
      <c r="K1675" s="178"/>
    </row>
    <row r="1676" spans="1:11" x14ac:dyDescent="0.2">
      <c r="A1676" s="47" t="s">
        <v>514</v>
      </c>
      <c r="B1676" s="48">
        <v>924</v>
      </c>
      <c r="C1676" s="111">
        <v>4</v>
      </c>
      <c r="D1676" s="111">
        <v>1</v>
      </c>
      <c r="E1676" s="119">
        <v>420000000</v>
      </c>
      <c r="F1676" s="48"/>
      <c r="G1676" s="49">
        <v>21105.1</v>
      </c>
      <c r="H1676" s="49">
        <v>0</v>
      </c>
      <c r="I1676" s="144">
        <f t="shared" si="52"/>
        <v>0</v>
      </c>
      <c r="J1676" s="147">
        <f t="shared" si="53"/>
        <v>21105.1</v>
      </c>
      <c r="K1676" s="178"/>
    </row>
    <row r="1677" spans="1:11" x14ac:dyDescent="0.2">
      <c r="A1677" s="47" t="s">
        <v>1204</v>
      </c>
      <c r="B1677" s="48">
        <v>924</v>
      </c>
      <c r="C1677" s="111">
        <v>4</v>
      </c>
      <c r="D1677" s="111">
        <v>1</v>
      </c>
      <c r="E1677" s="119" t="s">
        <v>868</v>
      </c>
      <c r="F1677" s="48"/>
      <c r="G1677" s="49">
        <v>21105.1</v>
      </c>
      <c r="H1677" s="49">
        <v>0</v>
      </c>
      <c r="I1677" s="144">
        <f t="shared" si="52"/>
        <v>0</v>
      </c>
      <c r="J1677" s="147">
        <f t="shared" si="53"/>
        <v>21105.1</v>
      </c>
      <c r="K1677" s="178"/>
    </row>
    <row r="1678" spans="1:11" ht="38.25" x14ac:dyDescent="0.2">
      <c r="A1678" s="47" t="s">
        <v>869</v>
      </c>
      <c r="B1678" s="48">
        <v>924</v>
      </c>
      <c r="C1678" s="111">
        <v>4</v>
      </c>
      <c r="D1678" s="111">
        <v>1</v>
      </c>
      <c r="E1678" s="119" t="s">
        <v>870</v>
      </c>
      <c r="F1678" s="48"/>
      <c r="G1678" s="49">
        <v>21105.1</v>
      </c>
      <c r="H1678" s="49">
        <v>0</v>
      </c>
      <c r="I1678" s="144">
        <f t="shared" si="52"/>
        <v>0</v>
      </c>
      <c r="J1678" s="147">
        <f t="shared" si="53"/>
        <v>21105.1</v>
      </c>
      <c r="K1678" s="178"/>
    </row>
    <row r="1679" spans="1:11" x14ac:dyDescent="0.2">
      <c r="A1679" s="47" t="s">
        <v>227</v>
      </c>
      <c r="B1679" s="48">
        <v>924</v>
      </c>
      <c r="C1679" s="111">
        <v>4</v>
      </c>
      <c r="D1679" s="111">
        <v>1</v>
      </c>
      <c r="E1679" s="119" t="s">
        <v>870</v>
      </c>
      <c r="F1679" s="48">
        <v>800</v>
      </c>
      <c r="G1679" s="49">
        <v>21105.1</v>
      </c>
      <c r="H1679" s="49">
        <v>0</v>
      </c>
      <c r="I1679" s="144">
        <f t="shared" si="52"/>
        <v>0</v>
      </c>
      <c r="J1679" s="147">
        <f t="shared" si="53"/>
        <v>21105.1</v>
      </c>
      <c r="K1679" s="178"/>
    </row>
    <row r="1680" spans="1:11" x14ac:dyDescent="0.2">
      <c r="A1680" s="47" t="s">
        <v>366</v>
      </c>
      <c r="B1680" s="48">
        <v>924</v>
      </c>
      <c r="C1680" s="111">
        <v>4</v>
      </c>
      <c r="D1680" s="111">
        <v>1</v>
      </c>
      <c r="E1680" s="119">
        <v>440000000</v>
      </c>
      <c r="F1680" s="48"/>
      <c r="G1680" s="49">
        <v>3466</v>
      </c>
      <c r="H1680" s="49">
        <v>841.8</v>
      </c>
      <c r="I1680" s="144">
        <f t="shared" si="52"/>
        <v>24.287362954414309</v>
      </c>
      <c r="J1680" s="147">
        <f t="shared" si="53"/>
        <v>2624.2</v>
      </c>
      <c r="K1680" s="178"/>
    </row>
    <row r="1681" spans="1:11" ht="25.5" x14ac:dyDescent="0.2">
      <c r="A1681" s="47" t="s">
        <v>1491</v>
      </c>
      <c r="B1681" s="48">
        <v>924</v>
      </c>
      <c r="C1681" s="111">
        <v>4</v>
      </c>
      <c r="D1681" s="111">
        <v>1</v>
      </c>
      <c r="E1681" s="119">
        <v>440100000</v>
      </c>
      <c r="F1681" s="48"/>
      <c r="G1681" s="49">
        <v>195.6</v>
      </c>
      <c r="H1681" s="49">
        <v>180</v>
      </c>
      <c r="I1681" s="144">
        <f t="shared" si="52"/>
        <v>92.024539877300612</v>
      </c>
      <c r="J1681" s="147">
        <f t="shared" si="53"/>
        <v>15.599999999999994</v>
      </c>
      <c r="K1681" s="178"/>
    </row>
    <row r="1682" spans="1:11" ht="25.5" x14ac:dyDescent="0.2">
      <c r="A1682" s="47" t="s">
        <v>1492</v>
      </c>
      <c r="B1682" s="48">
        <v>924</v>
      </c>
      <c r="C1682" s="111">
        <v>4</v>
      </c>
      <c r="D1682" s="111">
        <v>1</v>
      </c>
      <c r="E1682" s="119">
        <v>440142270</v>
      </c>
      <c r="F1682" s="48"/>
      <c r="G1682" s="49">
        <v>195.6</v>
      </c>
      <c r="H1682" s="49">
        <v>180</v>
      </c>
      <c r="I1682" s="144">
        <f t="shared" si="52"/>
        <v>92.024539877300612</v>
      </c>
      <c r="J1682" s="147">
        <f t="shared" si="53"/>
        <v>15.599999999999994</v>
      </c>
      <c r="K1682" s="178"/>
    </row>
    <row r="1683" spans="1:11" ht="25.5" x14ac:dyDescent="0.2">
      <c r="A1683" s="47" t="s">
        <v>233</v>
      </c>
      <c r="B1683" s="48">
        <v>924</v>
      </c>
      <c r="C1683" s="111">
        <v>4</v>
      </c>
      <c r="D1683" s="111">
        <v>1</v>
      </c>
      <c r="E1683" s="119">
        <v>440142270</v>
      </c>
      <c r="F1683" s="48">
        <v>200</v>
      </c>
      <c r="G1683" s="49">
        <v>15.6</v>
      </c>
      <c r="H1683" s="49">
        <v>0</v>
      </c>
      <c r="I1683" s="144">
        <f t="shared" si="52"/>
        <v>0</v>
      </c>
      <c r="J1683" s="147">
        <f t="shared" si="53"/>
        <v>15.6</v>
      </c>
      <c r="K1683" s="178"/>
    </row>
    <row r="1684" spans="1:11" x14ac:dyDescent="0.2">
      <c r="A1684" s="47" t="s">
        <v>228</v>
      </c>
      <c r="B1684" s="48">
        <v>924</v>
      </c>
      <c r="C1684" s="111">
        <v>4</v>
      </c>
      <c r="D1684" s="111">
        <v>1</v>
      </c>
      <c r="E1684" s="119">
        <v>440142270</v>
      </c>
      <c r="F1684" s="48">
        <v>300</v>
      </c>
      <c r="G1684" s="49">
        <v>180</v>
      </c>
      <c r="H1684" s="49">
        <v>180</v>
      </c>
      <c r="I1684" s="144">
        <f t="shared" si="52"/>
        <v>100</v>
      </c>
      <c r="J1684" s="147">
        <f t="shared" si="53"/>
        <v>0</v>
      </c>
      <c r="K1684" s="178"/>
    </row>
    <row r="1685" spans="1:11" x14ac:dyDescent="0.2">
      <c r="A1685" s="47" t="s">
        <v>1205</v>
      </c>
      <c r="B1685" s="48">
        <v>924</v>
      </c>
      <c r="C1685" s="111">
        <v>4</v>
      </c>
      <c r="D1685" s="111">
        <v>1</v>
      </c>
      <c r="E1685" s="119">
        <v>440200000</v>
      </c>
      <c r="F1685" s="48"/>
      <c r="G1685" s="49">
        <v>1484.4</v>
      </c>
      <c r="H1685" s="49">
        <v>47.3</v>
      </c>
      <c r="I1685" s="144">
        <f t="shared" si="52"/>
        <v>3.1864726488817023</v>
      </c>
      <c r="J1685" s="147">
        <f t="shared" si="53"/>
        <v>1437.1000000000001</v>
      </c>
      <c r="K1685" s="178"/>
    </row>
    <row r="1686" spans="1:11" x14ac:dyDescent="0.2">
      <c r="A1686" s="47" t="s">
        <v>354</v>
      </c>
      <c r="B1686" s="48">
        <v>924</v>
      </c>
      <c r="C1686" s="111">
        <v>4</v>
      </c>
      <c r="D1686" s="111">
        <v>1</v>
      </c>
      <c r="E1686" s="119">
        <v>440242260</v>
      </c>
      <c r="F1686" s="48"/>
      <c r="G1686" s="49">
        <v>1484.4</v>
      </c>
      <c r="H1686" s="49">
        <v>47.3</v>
      </c>
      <c r="I1686" s="144">
        <f t="shared" si="52"/>
        <v>3.1864726488817023</v>
      </c>
      <c r="J1686" s="147">
        <f t="shared" si="53"/>
        <v>1437.1000000000001</v>
      </c>
      <c r="K1686" s="178"/>
    </row>
    <row r="1687" spans="1:11" ht="25.5" x14ac:dyDescent="0.2">
      <c r="A1687" s="47" t="s">
        <v>233</v>
      </c>
      <c r="B1687" s="48">
        <v>924</v>
      </c>
      <c r="C1687" s="111">
        <v>4</v>
      </c>
      <c r="D1687" s="111">
        <v>1</v>
      </c>
      <c r="E1687" s="119">
        <v>440242260</v>
      </c>
      <c r="F1687" s="48">
        <v>200</v>
      </c>
      <c r="G1687" s="49">
        <v>1484.4</v>
      </c>
      <c r="H1687" s="49">
        <v>47.3</v>
      </c>
      <c r="I1687" s="144">
        <f t="shared" si="52"/>
        <v>3.1864726488817023</v>
      </c>
      <c r="J1687" s="147">
        <f t="shared" si="53"/>
        <v>1437.1000000000001</v>
      </c>
      <c r="K1687" s="178"/>
    </row>
    <row r="1688" spans="1:11" x14ac:dyDescent="0.2">
      <c r="A1688" s="47" t="s">
        <v>1206</v>
      </c>
      <c r="B1688" s="48">
        <v>924</v>
      </c>
      <c r="C1688" s="111">
        <v>4</v>
      </c>
      <c r="D1688" s="111">
        <v>1</v>
      </c>
      <c r="E1688" s="119">
        <v>440300000</v>
      </c>
      <c r="F1688" s="48"/>
      <c r="G1688" s="49">
        <v>1786</v>
      </c>
      <c r="H1688" s="49">
        <v>614.5</v>
      </c>
      <c r="I1688" s="144">
        <f t="shared" si="52"/>
        <v>34.40649496080627</v>
      </c>
      <c r="J1688" s="147">
        <f t="shared" si="53"/>
        <v>1171.5</v>
      </c>
      <c r="K1688" s="178"/>
    </row>
    <row r="1689" spans="1:11" x14ac:dyDescent="0.2">
      <c r="A1689" s="47" t="s">
        <v>720</v>
      </c>
      <c r="B1689" s="48">
        <v>924</v>
      </c>
      <c r="C1689" s="111">
        <v>4</v>
      </c>
      <c r="D1689" s="111">
        <v>1</v>
      </c>
      <c r="E1689" s="119">
        <v>440342280</v>
      </c>
      <c r="F1689" s="48"/>
      <c r="G1689" s="49">
        <v>1786</v>
      </c>
      <c r="H1689" s="49">
        <v>614.5</v>
      </c>
      <c r="I1689" s="144">
        <f t="shared" si="52"/>
        <v>34.40649496080627</v>
      </c>
      <c r="J1689" s="147">
        <f t="shared" si="53"/>
        <v>1171.5</v>
      </c>
      <c r="K1689" s="178"/>
    </row>
    <row r="1690" spans="1:11" ht="25.5" x14ac:dyDescent="0.2">
      <c r="A1690" s="47" t="s">
        <v>233</v>
      </c>
      <c r="B1690" s="48">
        <v>924</v>
      </c>
      <c r="C1690" s="111">
        <v>4</v>
      </c>
      <c r="D1690" s="111">
        <v>1</v>
      </c>
      <c r="E1690" s="119">
        <v>440342280</v>
      </c>
      <c r="F1690" s="48">
        <v>200</v>
      </c>
      <c r="G1690" s="49">
        <v>1786</v>
      </c>
      <c r="H1690" s="49">
        <v>614.5</v>
      </c>
      <c r="I1690" s="144">
        <f t="shared" si="52"/>
        <v>34.40649496080627</v>
      </c>
      <c r="J1690" s="147">
        <f t="shared" si="53"/>
        <v>1171.5</v>
      </c>
      <c r="K1690" s="178"/>
    </row>
    <row r="1691" spans="1:11" x14ac:dyDescent="0.2">
      <c r="A1691" s="47" t="s">
        <v>356</v>
      </c>
      <c r="B1691" s="48">
        <v>924</v>
      </c>
      <c r="C1691" s="111">
        <v>4</v>
      </c>
      <c r="D1691" s="111">
        <v>1</v>
      </c>
      <c r="E1691" s="119">
        <v>450000000</v>
      </c>
      <c r="F1691" s="48"/>
      <c r="G1691" s="49">
        <v>133870.5</v>
      </c>
      <c r="H1691" s="49">
        <v>73249.899999999994</v>
      </c>
      <c r="I1691" s="144">
        <f t="shared" si="52"/>
        <v>54.716983950907775</v>
      </c>
      <c r="J1691" s="147">
        <f t="shared" si="53"/>
        <v>60620.600000000006</v>
      </c>
      <c r="K1691" s="178"/>
    </row>
    <row r="1692" spans="1:11" x14ac:dyDescent="0.2">
      <c r="A1692" s="47" t="s">
        <v>1207</v>
      </c>
      <c r="B1692" s="48">
        <v>924</v>
      </c>
      <c r="C1692" s="111">
        <v>4</v>
      </c>
      <c r="D1692" s="111">
        <v>1</v>
      </c>
      <c r="E1692" s="119">
        <v>450100000</v>
      </c>
      <c r="F1692" s="48"/>
      <c r="G1692" s="49">
        <v>17225</v>
      </c>
      <c r="H1692" s="49">
        <v>5664.1</v>
      </c>
      <c r="I1692" s="144">
        <f t="shared" si="52"/>
        <v>32.883018867924527</v>
      </c>
      <c r="J1692" s="147">
        <f t="shared" si="53"/>
        <v>11560.9</v>
      </c>
      <c r="K1692" s="178"/>
    </row>
    <row r="1693" spans="1:11" x14ac:dyDescent="0.2">
      <c r="A1693" s="47" t="s">
        <v>355</v>
      </c>
      <c r="B1693" s="48">
        <v>924</v>
      </c>
      <c r="C1693" s="111">
        <v>4</v>
      </c>
      <c r="D1693" s="111">
        <v>1</v>
      </c>
      <c r="E1693" s="119">
        <v>450142220</v>
      </c>
      <c r="F1693" s="48"/>
      <c r="G1693" s="49">
        <v>17225</v>
      </c>
      <c r="H1693" s="49">
        <v>5664.1</v>
      </c>
      <c r="I1693" s="144">
        <f t="shared" si="52"/>
        <v>32.883018867924527</v>
      </c>
      <c r="J1693" s="147">
        <f t="shared" si="53"/>
        <v>11560.9</v>
      </c>
      <c r="K1693" s="178"/>
    </row>
    <row r="1694" spans="1:11" ht="25.5" x14ac:dyDescent="0.2">
      <c r="A1694" s="47" t="s">
        <v>233</v>
      </c>
      <c r="B1694" s="48">
        <v>924</v>
      </c>
      <c r="C1694" s="111">
        <v>4</v>
      </c>
      <c r="D1694" s="111">
        <v>1</v>
      </c>
      <c r="E1694" s="119">
        <v>450142220</v>
      </c>
      <c r="F1694" s="48">
        <v>200</v>
      </c>
      <c r="G1694" s="49">
        <v>9911</v>
      </c>
      <c r="H1694" s="49">
        <v>989.2</v>
      </c>
      <c r="I1694" s="144">
        <f t="shared" si="52"/>
        <v>9.9808293814953082</v>
      </c>
      <c r="J1694" s="147">
        <f t="shared" si="53"/>
        <v>8921.7999999999993</v>
      </c>
      <c r="K1694" s="178"/>
    </row>
    <row r="1695" spans="1:11" x14ac:dyDescent="0.2">
      <c r="A1695" s="47" t="s">
        <v>228</v>
      </c>
      <c r="B1695" s="48">
        <v>924</v>
      </c>
      <c r="C1695" s="111">
        <v>4</v>
      </c>
      <c r="D1695" s="111">
        <v>1</v>
      </c>
      <c r="E1695" s="119">
        <v>450142220</v>
      </c>
      <c r="F1695" s="48">
        <v>300</v>
      </c>
      <c r="G1695" s="49">
        <v>7314</v>
      </c>
      <c r="H1695" s="49">
        <v>4674.8999999999996</v>
      </c>
      <c r="I1695" s="144">
        <f t="shared" si="52"/>
        <v>63.917145200984407</v>
      </c>
      <c r="J1695" s="147">
        <f t="shared" si="53"/>
        <v>2639.1000000000004</v>
      </c>
      <c r="K1695" s="178"/>
    </row>
    <row r="1696" spans="1:11" ht="25.5" x14ac:dyDescent="0.2">
      <c r="A1696" s="47" t="s">
        <v>1208</v>
      </c>
      <c r="B1696" s="48">
        <v>924</v>
      </c>
      <c r="C1696" s="111">
        <v>4</v>
      </c>
      <c r="D1696" s="111">
        <v>1</v>
      </c>
      <c r="E1696" s="119">
        <v>450300000</v>
      </c>
      <c r="F1696" s="48"/>
      <c r="G1696" s="49">
        <v>116645.5</v>
      </c>
      <c r="H1696" s="49">
        <v>67585.8</v>
      </c>
      <c r="I1696" s="144">
        <f t="shared" si="52"/>
        <v>57.941197903048128</v>
      </c>
      <c r="J1696" s="147">
        <f t="shared" si="53"/>
        <v>49059.7</v>
      </c>
      <c r="K1696" s="178"/>
    </row>
    <row r="1697" spans="1:11" x14ac:dyDescent="0.2">
      <c r="A1697" s="47" t="s">
        <v>871</v>
      </c>
      <c r="B1697" s="48">
        <v>924</v>
      </c>
      <c r="C1697" s="111">
        <v>4</v>
      </c>
      <c r="D1697" s="111">
        <v>1</v>
      </c>
      <c r="E1697" s="119">
        <v>450340590</v>
      </c>
      <c r="F1697" s="48"/>
      <c r="G1697" s="49">
        <v>116645.5</v>
      </c>
      <c r="H1697" s="49">
        <v>67585.8</v>
      </c>
      <c r="I1697" s="144">
        <f t="shared" si="52"/>
        <v>57.941197903048128</v>
      </c>
      <c r="J1697" s="147">
        <f t="shared" si="53"/>
        <v>49059.7</v>
      </c>
      <c r="K1697" s="178"/>
    </row>
    <row r="1698" spans="1:11" ht="38.25" x14ac:dyDescent="0.2">
      <c r="A1698" s="47" t="s">
        <v>231</v>
      </c>
      <c r="B1698" s="48">
        <v>924</v>
      </c>
      <c r="C1698" s="111">
        <v>4</v>
      </c>
      <c r="D1698" s="111">
        <v>1</v>
      </c>
      <c r="E1698" s="119">
        <v>450340590</v>
      </c>
      <c r="F1698" s="48">
        <v>100</v>
      </c>
      <c r="G1698" s="49">
        <v>89380</v>
      </c>
      <c r="H1698" s="49">
        <v>58614.1</v>
      </c>
      <c r="I1698" s="144">
        <f t="shared" si="52"/>
        <v>65.578541060639964</v>
      </c>
      <c r="J1698" s="147">
        <f t="shared" si="53"/>
        <v>30765.9</v>
      </c>
      <c r="K1698" s="178"/>
    </row>
    <row r="1699" spans="1:11" ht="25.5" x14ac:dyDescent="0.2">
      <c r="A1699" s="47" t="s">
        <v>233</v>
      </c>
      <c r="B1699" s="48">
        <v>924</v>
      </c>
      <c r="C1699" s="111">
        <v>4</v>
      </c>
      <c r="D1699" s="111">
        <v>1</v>
      </c>
      <c r="E1699" s="119">
        <v>450340590</v>
      </c>
      <c r="F1699" s="48">
        <v>200</v>
      </c>
      <c r="G1699" s="49">
        <v>26453.4</v>
      </c>
      <c r="H1699" s="49">
        <v>8888.2000000000007</v>
      </c>
      <c r="I1699" s="144">
        <f t="shared" si="52"/>
        <v>33.599461694905003</v>
      </c>
      <c r="J1699" s="147">
        <f t="shared" si="53"/>
        <v>17565.2</v>
      </c>
      <c r="K1699" s="178"/>
    </row>
    <row r="1700" spans="1:11" x14ac:dyDescent="0.2">
      <c r="A1700" s="47" t="s">
        <v>227</v>
      </c>
      <c r="B1700" s="48">
        <v>924</v>
      </c>
      <c r="C1700" s="111">
        <v>4</v>
      </c>
      <c r="D1700" s="111">
        <v>1</v>
      </c>
      <c r="E1700" s="119">
        <v>450340590</v>
      </c>
      <c r="F1700" s="48">
        <v>800</v>
      </c>
      <c r="G1700" s="49">
        <v>812.1</v>
      </c>
      <c r="H1700" s="49">
        <v>83.5</v>
      </c>
      <c r="I1700" s="144">
        <f t="shared" si="52"/>
        <v>10.281984977219553</v>
      </c>
      <c r="J1700" s="147">
        <f t="shared" si="53"/>
        <v>728.6</v>
      </c>
      <c r="K1700" s="178"/>
    </row>
    <row r="1701" spans="1:11" x14ac:dyDescent="0.2">
      <c r="A1701" s="47" t="s">
        <v>161</v>
      </c>
      <c r="B1701" s="48">
        <v>924</v>
      </c>
      <c r="C1701" s="111">
        <v>7</v>
      </c>
      <c r="D1701" s="111"/>
      <c r="E1701" s="119"/>
      <c r="F1701" s="48"/>
      <c r="G1701" s="49">
        <v>49935.8</v>
      </c>
      <c r="H1701" s="49">
        <v>34821.800000000003</v>
      </c>
      <c r="I1701" s="144">
        <f t="shared" si="52"/>
        <v>69.733137348355285</v>
      </c>
      <c r="J1701" s="147">
        <f t="shared" si="53"/>
        <v>15114</v>
      </c>
      <c r="K1701" s="178"/>
    </row>
    <row r="1702" spans="1:11" x14ac:dyDescent="0.2">
      <c r="A1702" s="47" t="s">
        <v>202</v>
      </c>
      <c r="B1702" s="48">
        <v>924</v>
      </c>
      <c r="C1702" s="111">
        <v>7</v>
      </c>
      <c r="D1702" s="111">
        <v>7</v>
      </c>
      <c r="E1702" s="119"/>
      <c r="F1702" s="48"/>
      <c r="G1702" s="49">
        <v>49935.8</v>
      </c>
      <c r="H1702" s="49">
        <v>34821.800000000003</v>
      </c>
      <c r="I1702" s="144">
        <f t="shared" si="52"/>
        <v>69.733137348355285</v>
      </c>
      <c r="J1702" s="147">
        <f t="shared" si="53"/>
        <v>15114</v>
      </c>
      <c r="K1702" s="178"/>
    </row>
    <row r="1703" spans="1:11" ht="25.5" x14ac:dyDescent="0.2">
      <c r="A1703" s="47" t="s">
        <v>970</v>
      </c>
      <c r="B1703" s="48">
        <v>924</v>
      </c>
      <c r="C1703" s="111">
        <v>7</v>
      </c>
      <c r="D1703" s="111">
        <v>7</v>
      </c>
      <c r="E1703" s="119">
        <v>100000000</v>
      </c>
      <c r="F1703" s="48"/>
      <c r="G1703" s="49">
        <v>49935.8</v>
      </c>
      <c r="H1703" s="49">
        <v>34821.800000000003</v>
      </c>
      <c r="I1703" s="144">
        <f t="shared" si="52"/>
        <v>69.733137348355285</v>
      </c>
      <c r="J1703" s="147">
        <f t="shared" si="53"/>
        <v>15114</v>
      </c>
      <c r="K1703" s="178"/>
    </row>
    <row r="1704" spans="1:11" ht="25.5" x14ac:dyDescent="0.2">
      <c r="A1704" s="47" t="s">
        <v>1199</v>
      </c>
      <c r="B1704" s="48">
        <v>924</v>
      </c>
      <c r="C1704" s="111">
        <v>7</v>
      </c>
      <c r="D1704" s="111">
        <v>7</v>
      </c>
      <c r="E1704" s="119">
        <v>140000000</v>
      </c>
      <c r="F1704" s="48"/>
      <c r="G1704" s="49">
        <v>49935.8</v>
      </c>
      <c r="H1704" s="49">
        <v>34821.800000000003</v>
      </c>
      <c r="I1704" s="144">
        <f t="shared" si="52"/>
        <v>69.733137348355285</v>
      </c>
      <c r="J1704" s="147">
        <f t="shared" si="53"/>
        <v>15114</v>
      </c>
      <c r="K1704" s="178"/>
    </row>
    <row r="1705" spans="1:11" x14ac:dyDescent="0.2">
      <c r="A1705" s="47" t="s">
        <v>1209</v>
      </c>
      <c r="B1705" s="48">
        <v>924</v>
      </c>
      <c r="C1705" s="111">
        <v>7</v>
      </c>
      <c r="D1705" s="111">
        <v>7</v>
      </c>
      <c r="E1705" s="119">
        <v>140500000</v>
      </c>
      <c r="F1705" s="48"/>
      <c r="G1705" s="49">
        <v>49935.8</v>
      </c>
      <c r="H1705" s="49">
        <v>34821.800000000003</v>
      </c>
      <c r="I1705" s="144">
        <f t="shared" si="52"/>
        <v>69.733137348355285</v>
      </c>
      <c r="J1705" s="147">
        <f t="shared" si="53"/>
        <v>15114</v>
      </c>
      <c r="K1705" s="178"/>
    </row>
    <row r="1706" spans="1:11" ht="38.25" x14ac:dyDescent="0.2">
      <c r="A1706" s="47" t="s">
        <v>357</v>
      </c>
      <c r="B1706" s="48">
        <v>924</v>
      </c>
      <c r="C1706" s="111">
        <v>7</v>
      </c>
      <c r="D1706" s="111">
        <v>7</v>
      </c>
      <c r="E1706" s="119">
        <v>140543210</v>
      </c>
      <c r="F1706" s="48"/>
      <c r="G1706" s="49">
        <v>49935.8</v>
      </c>
      <c r="H1706" s="49">
        <v>34821.800000000003</v>
      </c>
      <c r="I1706" s="144">
        <f t="shared" si="52"/>
        <v>69.733137348355285</v>
      </c>
      <c r="J1706" s="147">
        <f t="shared" si="53"/>
        <v>15114</v>
      </c>
      <c r="K1706" s="178"/>
    </row>
    <row r="1707" spans="1:11" ht="25.5" x14ac:dyDescent="0.2">
      <c r="A1707" s="47" t="s">
        <v>226</v>
      </c>
      <c r="B1707" s="48">
        <v>924</v>
      </c>
      <c r="C1707" s="111">
        <v>7</v>
      </c>
      <c r="D1707" s="111">
        <v>7</v>
      </c>
      <c r="E1707" s="119">
        <v>140543210</v>
      </c>
      <c r="F1707" s="48">
        <v>600</v>
      </c>
      <c r="G1707" s="49">
        <v>49935.8</v>
      </c>
      <c r="H1707" s="49">
        <v>34821.800000000003</v>
      </c>
      <c r="I1707" s="144">
        <f t="shared" si="52"/>
        <v>69.733137348355285</v>
      </c>
      <c r="J1707" s="147">
        <f t="shared" si="53"/>
        <v>15114</v>
      </c>
      <c r="K1707" s="178"/>
    </row>
    <row r="1708" spans="1:11" x14ac:dyDescent="0.2">
      <c r="A1708" s="47" t="s">
        <v>163</v>
      </c>
      <c r="B1708" s="48">
        <v>924</v>
      </c>
      <c r="C1708" s="111">
        <v>10</v>
      </c>
      <c r="D1708" s="111"/>
      <c r="E1708" s="119"/>
      <c r="F1708" s="48"/>
      <c r="G1708" s="49">
        <v>5357330.5</v>
      </c>
      <c r="H1708" s="49">
        <v>2199052.2000000002</v>
      </c>
      <c r="I1708" s="144">
        <f t="shared" si="52"/>
        <v>41.047536641616574</v>
      </c>
      <c r="J1708" s="147">
        <f t="shared" si="53"/>
        <v>3158278.3</v>
      </c>
      <c r="K1708" s="178"/>
    </row>
    <row r="1709" spans="1:11" x14ac:dyDescent="0.2">
      <c r="A1709" s="47" t="s">
        <v>81</v>
      </c>
      <c r="B1709" s="48">
        <v>924</v>
      </c>
      <c r="C1709" s="111">
        <v>10</v>
      </c>
      <c r="D1709" s="111">
        <v>1</v>
      </c>
      <c r="E1709" s="119"/>
      <c r="F1709" s="48"/>
      <c r="G1709" s="49">
        <v>944139.8</v>
      </c>
      <c r="H1709" s="49">
        <v>415518.8</v>
      </c>
      <c r="I1709" s="144">
        <f t="shared" si="52"/>
        <v>44.010304406190691</v>
      </c>
      <c r="J1709" s="147">
        <f t="shared" si="53"/>
        <v>528621</v>
      </c>
      <c r="K1709" s="178"/>
    </row>
    <row r="1710" spans="1:11" x14ac:dyDescent="0.2">
      <c r="A1710" s="47" t="s">
        <v>358</v>
      </c>
      <c r="B1710" s="48">
        <v>924</v>
      </c>
      <c r="C1710" s="111">
        <v>10</v>
      </c>
      <c r="D1710" s="111">
        <v>1</v>
      </c>
      <c r="E1710" s="119">
        <v>8600000000</v>
      </c>
      <c r="F1710" s="48"/>
      <c r="G1710" s="49">
        <v>944139.8</v>
      </c>
      <c r="H1710" s="49">
        <v>415518.8</v>
      </c>
      <c r="I1710" s="144">
        <f t="shared" si="52"/>
        <v>44.010304406190691</v>
      </c>
      <c r="J1710" s="147">
        <f t="shared" si="53"/>
        <v>528621</v>
      </c>
      <c r="K1710" s="178"/>
    </row>
    <row r="1711" spans="1:11" x14ac:dyDescent="0.2">
      <c r="A1711" s="47" t="s">
        <v>359</v>
      </c>
      <c r="B1711" s="48">
        <v>924</v>
      </c>
      <c r="C1711" s="111">
        <v>10</v>
      </c>
      <c r="D1711" s="111">
        <v>1</v>
      </c>
      <c r="E1711" s="119">
        <v>8600080190</v>
      </c>
      <c r="F1711" s="48"/>
      <c r="G1711" s="49">
        <v>2692</v>
      </c>
      <c r="H1711" s="49">
        <v>1269</v>
      </c>
      <c r="I1711" s="144">
        <f t="shared" si="52"/>
        <v>47.139673105497771</v>
      </c>
      <c r="J1711" s="147">
        <f t="shared" si="53"/>
        <v>1423</v>
      </c>
      <c r="K1711" s="178"/>
    </row>
    <row r="1712" spans="1:11" x14ac:dyDescent="0.2">
      <c r="A1712" s="47" t="s">
        <v>228</v>
      </c>
      <c r="B1712" s="48">
        <v>924</v>
      </c>
      <c r="C1712" s="111">
        <v>10</v>
      </c>
      <c r="D1712" s="111">
        <v>1</v>
      </c>
      <c r="E1712" s="119">
        <v>8600080190</v>
      </c>
      <c r="F1712" s="48">
        <v>300</v>
      </c>
      <c r="G1712" s="49">
        <v>2692</v>
      </c>
      <c r="H1712" s="49">
        <v>1269</v>
      </c>
      <c r="I1712" s="144">
        <f t="shared" si="52"/>
        <v>47.139673105497771</v>
      </c>
      <c r="J1712" s="147">
        <f t="shared" si="53"/>
        <v>1423</v>
      </c>
      <c r="K1712" s="178"/>
    </row>
    <row r="1713" spans="1:13" x14ac:dyDescent="0.2">
      <c r="A1713" s="47" t="s">
        <v>359</v>
      </c>
      <c r="B1713" s="48">
        <v>924</v>
      </c>
      <c r="C1713" s="111">
        <v>10</v>
      </c>
      <c r="D1713" s="111">
        <v>1</v>
      </c>
      <c r="E1713" s="119">
        <v>8600080200</v>
      </c>
      <c r="F1713" s="48"/>
      <c r="G1713" s="49">
        <v>34393</v>
      </c>
      <c r="H1713" s="49">
        <v>12383</v>
      </c>
      <c r="I1713" s="144">
        <f t="shared" si="52"/>
        <v>36.004419503968833</v>
      </c>
      <c r="J1713" s="147">
        <f t="shared" si="53"/>
        <v>22010</v>
      </c>
      <c r="K1713" s="178"/>
    </row>
    <row r="1714" spans="1:13" x14ac:dyDescent="0.2">
      <c r="A1714" s="47" t="s">
        <v>228</v>
      </c>
      <c r="B1714" s="48">
        <v>924</v>
      </c>
      <c r="C1714" s="111">
        <v>10</v>
      </c>
      <c r="D1714" s="111">
        <v>1</v>
      </c>
      <c r="E1714" s="119">
        <v>8600080200</v>
      </c>
      <c r="F1714" s="48">
        <v>300</v>
      </c>
      <c r="G1714" s="49">
        <v>34393</v>
      </c>
      <c r="H1714" s="49">
        <v>12383</v>
      </c>
      <c r="I1714" s="144">
        <f t="shared" si="52"/>
        <v>36.004419503968833</v>
      </c>
      <c r="J1714" s="147">
        <f t="shared" si="53"/>
        <v>22010</v>
      </c>
      <c r="K1714" s="178"/>
    </row>
    <row r="1715" spans="1:13" x14ac:dyDescent="0.2">
      <c r="A1715" s="47" t="s">
        <v>721</v>
      </c>
      <c r="B1715" s="48">
        <v>924</v>
      </c>
      <c r="C1715" s="111">
        <v>10</v>
      </c>
      <c r="D1715" s="111">
        <v>1</v>
      </c>
      <c r="E1715" s="119" t="s">
        <v>722</v>
      </c>
      <c r="F1715" s="48"/>
      <c r="G1715" s="49">
        <v>907054.8</v>
      </c>
      <c r="H1715" s="49">
        <v>401866.8</v>
      </c>
      <c r="I1715" s="144">
        <f t="shared" si="52"/>
        <v>44.304577849100184</v>
      </c>
      <c r="J1715" s="147">
        <f t="shared" si="53"/>
        <v>505188.00000000006</v>
      </c>
      <c r="K1715" s="178"/>
    </row>
    <row r="1716" spans="1:13" ht="25.5" x14ac:dyDescent="0.2">
      <c r="A1716" s="47" t="s">
        <v>233</v>
      </c>
      <c r="B1716" s="48">
        <v>924</v>
      </c>
      <c r="C1716" s="111">
        <v>10</v>
      </c>
      <c r="D1716" s="111">
        <v>1</v>
      </c>
      <c r="E1716" s="119" t="s">
        <v>722</v>
      </c>
      <c r="F1716" s="48">
        <v>200</v>
      </c>
      <c r="G1716" s="49">
        <v>5760</v>
      </c>
      <c r="H1716" s="49">
        <v>2160</v>
      </c>
      <c r="I1716" s="144">
        <f t="shared" si="52"/>
        <v>37.5</v>
      </c>
      <c r="J1716" s="147">
        <f t="shared" si="53"/>
        <v>3600</v>
      </c>
      <c r="K1716" s="178"/>
    </row>
    <row r="1717" spans="1:13" x14ac:dyDescent="0.2">
      <c r="A1717" s="47" t="s">
        <v>228</v>
      </c>
      <c r="B1717" s="48">
        <v>924</v>
      </c>
      <c r="C1717" s="111">
        <v>10</v>
      </c>
      <c r="D1717" s="111">
        <v>1</v>
      </c>
      <c r="E1717" s="119" t="s">
        <v>722</v>
      </c>
      <c r="F1717" s="48">
        <v>300</v>
      </c>
      <c r="G1717" s="49">
        <v>901294.8</v>
      </c>
      <c r="H1717" s="49">
        <v>399706.8</v>
      </c>
      <c r="I1717" s="144">
        <f t="shared" si="52"/>
        <v>44.348064584417877</v>
      </c>
      <c r="J1717" s="147">
        <f t="shared" si="53"/>
        <v>501588.00000000006</v>
      </c>
      <c r="K1717" s="178"/>
    </row>
    <row r="1718" spans="1:13" x14ac:dyDescent="0.2">
      <c r="A1718" s="47" t="s">
        <v>133</v>
      </c>
      <c r="B1718" s="48">
        <v>924</v>
      </c>
      <c r="C1718" s="111">
        <v>10</v>
      </c>
      <c r="D1718" s="111">
        <v>2</v>
      </c>
      <c r="E1718" s="119"/>
      <c r="F1718" s="48"/>
      <c r="G1718" s="49">
        <v>911683.6</v>
      </c>
      <c r="H1718" s="49">
        <v>487338.6</v>
      </c>
      <c r="I1718" s="144">
        <f t="shared" si="52"/>
        <v>53.454795062673057</v>
      </c>
      <c r="J1718" s="147">
        <f t="shared" si="53"/>
        <v>424345</v>
      </c>
      <c r="K1718" s="178"/>
    </row>
    <row r="1719" spans="1:13" ht="25.5" x14ac:dyDescent="0.2">
      <c r="A1719" s="47" t="s">
        <v>970</v>
      </c>
      <c r="B1719" s="48">
        <v>924</v>
      </c>
      <c r="C1719" s="111">
        <v>10</v>
      </c>
      <c r="D1719" s="111">
        <v>2</v>
      </c>
      <c r="E1719" s="119">
        <v>100000000</v>
      </c>
      <c r="F1719" s="48"/>
      <c r="G1719" s="49">
        <v>911683.6</v>
      </c>
      <c r="H1719" s="49">
        <v>487338.6</v>
      </c>
      <c r="I1719" s="144">
        <f t="shared" si="52"/>
        <v>53.454795062673057</v>
      </c>
      <c r="J1719" s="147">
        <f t="shared" si="53"/>
        <v>424345</v>
      </c>
      <c r="K1719" s="178"/>
    </row>
    <row r="1720" spans="1:13" ht="25.5" x14ac:dyDescent="0.2">
      <c r="A1720" s="47" t="s">
        <v>480</v>
      </c>
      <c r="B1720" s="48">
        <v>924</v>
      </c>
      <c r="C1720" s="111">
        <v>10</v>
      </c>
      <c r="D1720" s="111">
        <v>2</v>
      </c>
      <c r="E1720" s="119">
        <v>150000000</v>
      </c>
      <c r="F1720" s="48"/>
      <c r="G1720" s="49">
        <v>911683.6</v>
      </c>
      <c r="H1720" s="49">
        <v>487338.6</v>
      </c>
      <c r="I1720" s="144">
        <f t="shared" si="52"/>
        <v>53.454795062673057</v>
      </c>
      <c r="J1720" s="147">
        <f t="shared" si="53"/>
        <v>424345</v>
      </c>
      <c r="K1720" s="178"/>
      <c r="L1720" s="23"/>
      <c r="M1720" s="23"/>
    </row>
    <row r="1721" spans="1:13" ht="25.5" x14ac:dyDescent="0.2">
      <c r="A1721" s="47" t="s">
        <v>1210</v>
      </c>
      <c r="B1721" s="48">
        <v>924</v>
      </c>
      <c r="C1721" s="111">
        <v>10</v>
      </c>
      <c r="D1721" s="111">
        <v>2</v>
      </c>
      <c r="E1721" s="119">
        <v>150200000</v>
      </c>
      <c r="F1721" s="48"/>
      <c r="G1721" s="49">
        <v>505919.8</v>
      </c>
      <c r="H1721" s="49">
        <v>262313.2</v>
      </c>
      <c r="I1721" s="144">
        <f t="shared" si="52"/>
        <v>51.848771287464935</v>
      </c>
      <c r="J1721" s="147">
        <f t="shared" si="53"/>
        <v>243606.59999999998</v>
      </c>
      <c r="K1721" s="178"/>
    </row>
    <row r="1722" spans="1:13" ht="25.5" x14ac:dyDescent="0.2">
      <c r="A1722" s="47" t="s">
        <v>360</v>
      </c>
      <c r="B1722" s="48">
        <v>924</v>
      </c>
      <c r="C1722" s="111">
        <v>10</v>
      </c>
      <c r="D1722" s="111">
        <v>2</v>
      </c>
      <c r="E1722" s="119">
        <v>150240591</v>
      </c>
      <c r="F1722" s="48"/>
      <c r="G1722" s="49">
        <v>463816.7</v>
      </c>
      <c r="H1722" s="49">
        <v>240601.9</v>
      </c>
      <c r="I1722" s="144">
        <f t="shared" si="52"/>
        <v>51.874350362977438</v>
      </c>
      <c r="J1722" s="147">
        <f t="shared" si="53"/>
        <v>223214.80000000002</v>
      </c>
      <c r="K1722" s="178"/>
    </row>
    <row r="1723" spans="1:13" ht="25.5" x14ac:dyDescent="0.2">
      <c r="A1723" s="47" t="s">
        <v>226</v>
      </c>
      <c r="B1723" s="48">
        <v>924</v>
      </c>
      <c r="C1723" s="111">
        <v>10</v>
      </c>
      <c r="D1723" s="111">
        <v>2</v>
      </c>
      <c r="E1723" s="119">
        <v>150240591</v>
      </c>
      <c r="F1723" s="48">
        <v>600</v>
      </c>
      <c r="G1723" s="49">
        <v>463816.7</v>
      </c>
      <c r="H1723" s="49">
        <v>240601.9</v>
      </c>
      <c r="I1723" s="144">
        <f t="shared" si="52"/>
        <v>51.874350362977438</v>
      </c>
      <c r="J1723" s="147">
        <f t="shared" si="53"/>
        <v>223214.80000000002</v>
      </c>
      <c r="K1723" s="178"/>
    </row>
    <row r="1724" spans="1:13" x14ac:dyDescent="0.2">
      <c r="A1724" s="47" t="s">
        <v>361</v>
      </c>
      <c r="B1724" s="48">
        <v>924</v>
      </c>
      <c r="C1724" s="111">
        <v>10</v>
      </c>
      <c r="D1724" s="111">
        <v>2</v>
      </c>
      <c r="E1724" s="119">
        <v>150240592</v>
      </c>
      <c r="F1724" s="48"/>
      <c r="G1724" s="49">
        <v>42103.1</v>
      </c>
      <c r="H1724" s="49">
        <v>21711.3</v>
      </c>
      <c r="I1724" s="144">
        <f t="shared" si="52"/>
        <v>51.566986753944491</v>
      </c>
      <c r="J1724" s="147">
        <f t="shared" si="53"/>
        <v>20391.8</v>
      </c>
      <c r="K1724" s="178"/>
    </row>
    <row r="1725" spans="1:13" ht="25.5" x14ac:dyDescent="0.2">
      <c r="A1725" s="47" t="s">
        <v>226</v>
      </c>
      <c r="B1725" s="48">
        <v>924</v>
      </c>
      <c r="C1725" s="111">
        <v>10</v>
      </c>
      <c r="D1725" s="111">
        <v>2</v>
      </c>
      <c r="E1725" s="119">
        <v>150240592</v>
      </c>
      <c r="F1725" s="48">
        <v>600</v>
      </c>
      <c r="G1725" s="49">
        <v>42103.1</v>
      </c>
      <c r="H1725" s="49">
        <v>21711.3</v>
      </c>
      <c r="I1725" s="144">
        <f t="shared" si="52"/>
        <v>51.566986753944491</v>
      </c>
      <c r="J1725" s="147">
        <f t="shared" si="53"/>
        <v>20391.8</v>
      </c>
      <c r="K1725" s="178"/>
    </row>
    <row r="1726" spans="1:13" ht="25.5" x14ac:dyDescent="0.2">
      <c r="A1726" s="47" t="s">
        <v>1084</v>
      </c>
      <c r="B1726" s="48">
        <v>924</v>
      </c>
      <c r="C1726" s="111">
        <v>10</v>
      </c>
      <c r="D1726" s="111">
        <v>2</v>
      </c>
      <c r="E1726" s="119">
        <v>150300000</v>
      </c>
      <c r="F1726" s="48"/>
      <c r="G1726" s="49">
        <v>405763.8</v>
      </c>
      <c r="H1726" s="49">
        <v>225030.39999999999</v>
      </c>
      <c r="I1726" s="144">
        <f t="shared" si="52"/>
        <v>55.458471159822544</v>
      </c>
      <c r="J1726" s="147">
        <f t="shared" si="53"/>
        <v>180733.4</v>
      </c>
      <c r="K1726" s="178"/>
    </row>
    <row r="1727" spans="1:13" ht="25.5" x14ac:dyDescent="0.2">
      <c r="A1727" s="47" t="s">
        <v>225</v>
      </c>
      <c r="B1727" s="48">
        <v>924</v>
      </c>
      <c r="C1727" s="111">
        <v>10</v>
      </c>
      <c r="D1727" s="111">
        <v>2</v>
      </c>
      <c r="E1727" s="119">
        <v>150340593</v>
      </c>
      <c r="F1727" s="48"/>
      <c r="G1727" s="49">
        <v>363964.8</v>
      </c>
      <c r="H1727" s="49">
        <v>201475.1</v>
      </c>
      <c r="I1727" s="144">
        <f t="shared" si="52"/>
        <v>55.355655272158188</v>
      </c>
      <c r="J1727" s="147">
        <f t="shared" si="53"/>
        <v>162489.69999999998</v>
      </c>
      <c r="K1727" s="178"/>
    </row>
    <row r="1728" spans="1:13" ht="25.5" x14ac:dyDescent="0.2">
      <c r="A1728" s="47" t="s">
        <v>226</v>
      </c>
      <c r="B1728" s="48">
        <v>924</v>
      </c>
      <c r="C1728" s="111">
        <v>10</v>
      </c>
      <c r="D1728" s="111">
        <v>2</v>
      </c>
      <c r="E1728" s="119">
        <v>150340593</v>
      </c>
      <c r="F1728" s="48">
        <v>600</v>
      </c>
      <c r="G1728" s="49">
        <v>363964.8</v>
      </c>
      <c r="H1728" s="49">
        <v>201475.1</v>
      </c>
      <c r="I1728" s="144">
        <f t="shared" si="52"/>
        <v>55.355655272158188</v>
      </c>
      <c r="J1728" s="147">
        <f t="shared" si="53"/>
        <v>162489.69999999998</v>
      </c>
      <c r="K1728" s="178"/>
    </row>
    <row r="1729" spans="1:13" ht="25.5" x14ac:dyDescent="0.2">
      <c r="A1729" s="47" t="s">
        <v>872</v>
      </c>
      <c r="B1729" s="48">
        <v>924</v>
      </c>
      <c r="C1729" s="111">
        <v>10</v>
      </c>
      <c r="D1729" s="111">
        <v>2</v>
      </c>
      <c r="E1729" s="119">
        <v>150340596</v>
      </c>
      <c r="F1729" s="48"/>
      <c r="G1729" s="49">
        <v>36799</v>
      </c>
      <c r="H1729" s="49">
        <v>18555.3</v>
      </c>
      <c r="I1729" s="144">
        <f t="shared" si="52"/>
        <v>50.423381070137772</v>
      </c>
      <c r="J1729" s="147">
        <f t="shared" si="53"/>
        <v>18243.7</v>
      </c>
      <c r="K1729" s="178"/>
    </row>
    <row r="1730" spans="1:13" ht="25.5" x14ac:dyDescent="0.2">
      <c r="A1730" s="47" t="s">
        <v>226</v>
      </c>
      <c r="B1730" s="48">
        <v>924</v>
      </c>
      <c r="C1730" s="111">
        <v>10</v>
      </c>
      <c r="D1730" s="111">
        <v>2</v>
      </c>
      <c r="E1730" s="119">
        <v>150340596</v>
      </c>
      <c r="F1730" s="48">
        <v>600</v>
      </c>
      <c r="G1730" s="49">
        <v>36799</v>
      </c>
      <c r="H1730" s="49">
        <v>18555.3</v>
      </c>
      <c r="I1730" s="144">
        <f t="shared" si="52"/>
        <v>50.423381070137772</v>
      </c>
      <c r="J1730" s="147">
        <f t="shared" si="53"/>
        <v>18243.7</v>
      </c>
      <c r="K1730" s="178"/>
    </row>
    <row r="1731" spans="1:13" ht="25.5" x14ac:dyDescent="0.2">
      <c r="A1731" s="47" t="s">
        <v>1211</v>
      </c>
      <c r="B1731" s="48">
        <v>924</v>
      </c>
      <c r="C1731" s="111">
        <v>10</v>
      </c>
      <c r="D1731" s="111">
        <v>2</v>
      </c>
      <c r="E1731" s="119">
        <v>150362288</v>
      </c>
      <c r="F1731" s="48"/>
      <c r="G1731" s="49">
        <v>5000</v>
      </c>
      <c r="H1731" s="49">
        <v>5000</v>
      </c>
      <c r="I1731" s="144">
        <f t="shared" si="52"/>
        <v>100</v>
      </c>
      <c r="J1731" s="147">
        <f t="shared" si="53"/>
        <v>0</v>
      </c>
      <c r="K1731" s="178"/>
    </row>
    <row r="1732" spans="1:13" ht="25.5" x14ac:dyDescent="0.2">
      <c r="A1732" s="47" t="s">
        <v>226</v>
      </c>
      <c r="B1732" s="48">
        <v>924</v>
      </c>
      <c r="C1732" s="111">
        <v>10</v>
      </c>
      <c r="D1732" s="111">
        <v>2</v>
      </c>
      <c r="E1732" s="119">
        <v>150362288</v>
      </c>
      <c r="F1732" s="48">
        <v>600</v>
      </c>
      <c r="G1732" s="49">
        <v>5000</v>
      </c>
      <c r="H1732" s="49">
        <v>5000</v>
      </c>
      <c r="I1732" s="144">
        <f t="shared" si="52"/>
        <v>100</v>
      </c>
      <c r="J1732" s="147">
        <f t="shared" si="53"/>
        <v>0</v>
      </c>
      <c r="K1732" s="178"/>
      <c r="L1732" s="23"/>
      <c r="M1732" s="23"/>
    </row>
    <row r="1733" spans="1:13" ht="38.25" x14ac:dyDescent="0.2">
      <c r="A1733" s="47" t="s">
        <v>1493</v>
      </c>
      <c r="B1733" s="48">
        <v>924</v>
      </c>
      <c r="C1733" s="111">
        <v>10</v>
      </c>
      <c r="D1733" s="111">
        <v>2</v>
      </c>
      <c r="E1733" s="119">
        <v>150400000</v>
      </c>
      <c r="F1733" s="48"/>
      <c r="G1733" s="49">
        <v>0</v>
      </c>
      <c r="H1733" s="49">
        <v>-5</v>
      </c>
      <c r="I1733" s="144">
        <v>0</v>
      </c>
      <c r="J1733" s="147">
        <f t="shared" si="53"/>
        <v>5</v>
      </c>
      <c r="K1733" s="178"/>
    </row>
    <row r="1734" spans="1:13" x14ac:dyDescent="0.2">
      <c r="A1734" s="47" t="s">
        <v>871</v>
      </c>
      <c r="B1734" s="48">
        <v>924</v>
      </c>
      <c r="C1734" s="111">
        <v>10</v>
      </c>
      <c r="D1734" s="111">
        <v>2</v>
      </c>
      <c r="E1734" s="119">
        <v>150440590</v>
      </c>
      <c r="F1734" s="48"/>
      <c r="G1734" s="49">
        <v>0</v>
      </c>
      <c r="H1734" s="49">
        <v>-5</v>
      </c>
      <c r="I1734" s="144">
        <v>0</v>
      </c>
      <c r="J1734" s="147">
        <f t="shared" si="53"/>
        <v>5</v>
      </c>
      <c r="K1734" s="178"/>
    </row>
    <row r="1735" spans="1:13" ht="25.5" x14ac:dyDescent="0.2">
      <c r="A1735" s="47" t="s">
        <v>226</v>
      </c>
      <c r="B1735" s="48">
        <v>924</v>
      </c>
      <c r="C1735" s="111">
        <v>10</v>
      </c>
      <c r="D1735" s="111">
        <v>2</v>
      </c>
      <c r="E1735" s="119">
        <v>150440590</v>
      </c>
      <c r="F1735" s="48">
        <v>600</v>
      </c>
      <c r="G1735" s="49">
        <v>0</v>
      </c>
      <c r="H1735" s="49">
        <v>-5</v>
      </c>
      <c r="I1735" s="144">
        <v>0</v>
      </c>
      <c r="J1735" s="147">
        <f t="shared" si="53"/>
        <v>5</v>
      </c>
      <c r="K1735" s="178"/>
    </row>
    <row r="1736" spans="1:13" x14ac:dyDescent="0.2">
      <c r="A1736" s="47" t="s">
        <v>134</v>
      </c>
      <c r="B1736" s="48">
        <v>924</v>
      </c>
      <c r="C1736" s="111">
        <v>10</v>
      </c>
      <c r="D1736" s="111">
        <v>3</v>
      </c>
      <c r="E1736" s="119"/>
      <c r="F1736" s="48"/>
      <c r="G1736" s="49">
        <v>1813247.2</v>
      </c>
      <c r="H1736" s="49">
        <v>755391.7</v>
      </c>
      <c r="I1736" s="144">
        <f t="shared" si="52"/>
        <v>41.659609346149821</v>
      </c>
      <c r="J1736" s="147">
        <f t="shared" si="53"/>
        <v>1057855.5</v>
      </c>
      <c r="K1736" s="178"/>
    </row>
    <row r="1737" spans="1:13" ht="25.5" x14ac:dyDescent="0.2">
      <c r="A1737" s="47" t="s">
        <v>970</v>
      </c>
      <c r="B1737" s="48">
        <v>924</v>
      </c>
      <c r="C1737" s="111">
        <v>10</v>
      </c>
      <c r="D1737" s="111">
        <v>3</v>
      </c>
      <c r="E1737" s="119">
        <v>100000000</v>
      </c>
      <c r="F1737" s="48"/>
      <c r="G1737" s="49">
        <v>1127736.3</v>
      </c>
      <c r="H1737" s="49">
        <v>387978.3</v>
      </c>
      <c r="I1737" s="144">
        <f t="shared" si="52"/>
        <v>34.403282043860784</v>
      </c>
      <c r="J1737" s="147">
        <f t="shared" si="53"/>
        <v>739758</v>
      </c>
      <c r="K1737" s="178"/>
    </row>
    <row r="1738" spans="1:13" ht="25.5" x14ac:dyDescent="0.2">
      <c r="A1738" s="47" t="s">
        <v>1494</v>
      </c>
      <c r="B1738" s="48">
        <v>924</v>
      </c>
      <c r="C1738" s="111">
        <v>10</v>
      </c>
      <c r="D1738" s="111">
        <v>3</v>
      </c>
      <c r="E1738" s="119">
        <v>110000000</v>
      </c>
      <c r="F1738" s="48"/>
      <c r="G1738" s="49">
        <v>0</v>
      </c>
      <c r="H1738" s="49">
        <v>-587</v>
      </c>
      <c r="I1738" s="144">
        <v>0</v>
      </c>
      <c r="J1738" s="147">
        <f t="shared" ref="J1738:J1801" si="54">G1738-H1738</f>
        <v>587</v>
      </c>
      <c r="K1738" s="178"/>
    </row>
    <row r="1739" spans="1:13" ht="25.5" x14ac:dyDescent="0.2">
      <c r="A1739" s="47" t="s">
        <v>1495</v>
      </c>
      <c r="B1739" s="48">
        <v>924</v>
      </c>
      <c r="C1739" s="111">
        <v>10</v>
      </c>
      <c r="D1739" s="111">
        <v>3</v>
      </c>
      <c r="E1739" s="119">
        <v>110100000</v>
      </c>
      <c r="F1739" s="48"/>
      <c r="G1739" s="49">
        <v>0</v>
      </c>
      <c r="H1739" s="49">
        <v>-587</v>
      </c>
      <c r="I1739" s="144">
        <v>0</v>
      </c>
      <c r="J1739" s="147">
        <f t="shared" si="54"/>
        <v>587</v>
      </c>
      <c r="K1739" s="178"/>
    </row>
    <row r="1740" spans="1:13" ht="38.25" x14ac:dyDescent="0.2">
      <c r="A1740" s="47" t="s">
        <v>415</v>
      </c>
      <c r="B1740" s="48">
        <v>924</v>
      </c>
      <c r="C1740" s="111">
        <v>10</v>
      </c>
      <c r="D1740" s="111">
        <v>3</v>
      </c>
      <c r="E1740" s="119" t="s">
        <v>1496</v>
      </c>
      <c r="F1740" s="48"/>
      <c r="G1740" s="49">
        <v>0</v>
      </c>
      <c r="H1740" s="49">
        <v>-587</v>
      </c>
      <c r="I1740" s="144">
        <v>0</v>
      </c>
      <c r="J1740" s="147">
        <f t="shared" si="54"/>
        <v>587</v>
      </c>
      <c r="K1740" s="178"/>
    </row>
    <row r="1741" spans="1:13" x14ac:dyDescent="0.2">
      <c r="A1741" s="47" t="s">
        <v>228</v>
      </c>
      <c r="B1741" s="48">
        <v>924</v>
      </c>
      <c r="C1741" s="111">
        <v>10</v>
      </c>
      <c r="D1741" s="111">
        <v>3</v>
      </c>
      <c r="E1741" s="119" t="s">
        <v>1496</v>
      </c>
      <c r="F1741" s="48">
        <v>300</v>
      </c>
      <c r="G1741" s="49">
        <v>0</v>
      </c>
      <c r="H1741" s="49">
        <v>-587</v>
      </c>
      <c r="I1741" s="144">
        <v>0</v>
      </c>
      <c r="J1741" s="147">
        <f t="shared" si="54"/>
        <v>587</v>
      </c>
      <c r="K1741" s="178"/>
    </row>
    <row r="1742" spans="1:13" ht="25.5" x14ac:dyDescent="0.2">
      <c r="A1742" s="47" t="s">
        <v>515</v>
      </c>
      <c r="B1742" s="48">
        <v>924</v>
      </c>
      <c r="C1742" s="111">
        <v>10</v>
      </c>
      <c r="D1742" s="111">
        <v>3</v>
      </c>
      <c r="E1742" s="119">
        <v>120000000</v>
      </c>
      <c r="F1742" s="48"/>
      <c r="G1742" s="49">
        <v>80303.5</v>
      </c>
      <c r="H1742" s="49">
        <v>30081.599999999999</v>
      </c>
      <c r="I1742" s="144">
        <f t="shared" ref="I1742:I1801" si="55">H1742/G1742*100</f>
        <v>37.459886555380521</v>
      </c>
      <c r="J1742" s="147">
        <f t="shared" si="54"/>
        <v>50221.9</v>
      </c>
      <c r="K1742" s="178"/>
    </row>
    <row r="1743" spans="1:13" ht="25.5" x14ac:dyDescent="0.2">
      <c r="A1743" s="47" t="s">
        <v>1212</v>
      </c>
      <c r="B1743" s="48">
        <v>924</v>
      </c>
      <c r="C1743" s="111">
        <v>10</v>
      </c>
      <c r="D1743" s="111">
        <v>3</v>
      </c>
      <c r="E1743" s="119" t="s">
        <v>365</v>
      </c>
      <c r="F1743" s="48"/>
      <c r="G1743" s="49">
        <v>80303.5</v>
      </c>
      <c r="H1743" s="49">
        <v>30081.599999999999</v>
      </c>
      <c r="I1743" s="144">
        <f t="shared" si="55"/>
        <v>37.459886555380521</v>
      </c>
      <c r="J1743" s="147">
        <f t="shared" si="54"/>
        <v>50221.9</v>
      </c>
      <c r="K1743" s="178"/>
    </row>
    <row r="1744" spans="1:13" ht="25.5" x14ac:dyDescent="0.2">
      <c r="A1744" s="47" t="s">
        <v>1213</v>
      </c>
      <c r="B1744" s="48">
        <v>924</v>
      </c>
      <c r="C1744" s="111">
        <v>10</v>
      </c>
      <c r="D1744" s="111">
        <v>3</v>
      </c>
      <c r="E1744" s="119" t="s">
        <v>1214</v>
      </c>
      <c r="F1744" s="48"/>
      <c r="G1744" s="49">
        <v>55405.4</v>
      </c>
      <c r="H1744" s="49">
        <v>30081.599999999999</v>
      </c>
      <c r="I1744" s="144">
        <f t="shared" si="55"/>
        <v>54.293624809134123</v>
      </c>
      <c r="J1744" s="147">
        <f t="shared" si="54"/>
        <v>25323.800000000003</v>
      </c>
      <c r="K1744" s="178"/>
    </row>
    <row r="1745" spans="1:11" ht="25.5" x14ac:dyDescent="0.2">
      <c r="A1745" s="47" t="s">
        <v>226</v>
      </c>
      <c r="B1745" s="48">
        <v>924</v>
      </c>
      <c r="C1745" s="111">
        <v>10</v>
      </c>
      <c r="D1745" s="111">
        <v>3</v>
      </c>
      <c r="E1745" s="119" t="s">
        <v>1214</v>
      </c>
      <c r="F1745" s="48">
        <v>600</v>
      </c>
      <c r="G1745" s="49">
        <v>55405.4</v>
      </c>
      <c r="H1745" s="49">
        <v>30081.599999999999</v>
      </c>
      <c r="I1745" s="144">
        <f t="shared" si="55"/>
        <v>54.293624809134123</v>
      </c>
      <c r="J1745" s="147">
        <f t="shared" si="54"/>
        <v>25323.800000000003</v>
      </c>
      <c r="K1745" s="178"/>
    </row>
    <row r="1746" spans="1:11" ht="38.25" x14ac:dyDescent="0.2">
      <c r="A1746" s="47" t="s">
        <v>1497</v>
      </c>
      <c r="B1746" s="48">
        <v>924</v>
      </c>
      <c r="C1746" s="111">
        <v>10</v>
      </c>
      <c r="D1746" s="111">
        <v>3</v>
      </c>
      <c r="E1746" s="119" t="s">
        <v>1498</v>
      </c>
      <c r="F1746" s="48"/>
      <c r="G1746" s="49">
        <v>24898.1</v>
      </c>
      <c r="H1746" s="49">
        <v>0</v>
      </c>
      <c r="I1746" s="144">
        <f t="shared" si="55"/>
        <v>0</v>
      </c>
      <c r="J1746" s="147">
        <f t="shared" si="54"/>
        <v>24898.1</v>
      </c>
      <c r="K1746" s="178"/>
    </row>
    <row r="1747" spans="1:11" ht="25.5" x14ac:dyDescent="0.2">
      <c r="A1747" s="47" t="s">
        <v>226</v>
      </c>
      <c r="B1747" s="48">
        <v>924</v>
      </c>
      <c r="C1747" s="111">
        <v>10</v>
      </c>
      <c r="D1747" s="111">
        <v>3</v>
      </c>
      <c r="E1747" s="119" t="s">
        <v>1498</v>
      </c>
      <c r="F1747" s="48">
        <v>600</v>
      </c>
      <c r="G1747" s="49">
        <v>24898.1</v>
      </c>
      <c r="H1747" s="49">
        <v>0</v>
      </c>
      <c r="I1747" s="144">
        <f t="shared" si="55"/>
        <v>0</v>
      </c>
      <c r="J1747" s="147">
        <f t="shared" si="54"/>
        <v>24898.1</v>
      </c>
      <c r="K1747" s="178"/>
    </row>
    <row r="1748" spans="1:11" ht="25.5" x14ac:dyDescent="0.2">
      <c r="A1748" s="47" t="s">
        <v>1199</v>
      </c>
      <c r="B1748" s="48">
        <v>924</v>
      </c>
      <c r="C1748" s="111">
        <v>10</v>
      </c>
      <c r="D1748" s="111">
        <v>3</v>
      </c>
      <c r="E1748" s="119">
        <v>140000000</v>
      </c>
      <c r="F1748" s="48"/>
      <c r="G1748" s="49">
        <v>633098.9</v>
      </c>
      <c r="H1748" s="49">
        <v>118379.2</v>
      </c>
      <c r="I1748" s="144">
        <f t="shared" si="55"/>
        <v>18.698373982327247</v>
      </c>
      <c r="J1748" s="147">
        <f t="shared" si="54"/>
        <v>514719.7</v>
      </c>
      <c r="K1748" s="178"/>
    </row>
    <row r="1749" spans="1:11" x14ac:dyDescent="0.2">
      <c r="A1749" s="47" t="s">
        <v>1215</v>
      </c>
      <c r="B1749" s="48">
        <v>924</v>
      </c>
      <c r="C1749" s="111">
        <v>10</v>
      </c>
      <c r="D1749" s="111">
        <v>3</v>
      </c>
      <c r="E1749" s="119">
        <v>140100000</v>
      </c>
      <c r="F1749" s="48"/>
      <c r="G1749" s="49">
        <v>34697.5</v>
      </c>
      <c r="H1749" s="49">
        <v>0</v>
      </c>
      <c r="I1749" s="144">
        <f t="shared" si="55"/>
        <v>0</v>
      </c>
      <c r="J1749" s="147">
        <f t="shared" si="54"/>
        <v>34697.5</v>
      </c>
      <c r="K1749" s="178"/>
    </row>
    <row r="1750" spans="1:11" ht="38.25" x14ac:dyDescent="0.2">
      <c r="A1750" s="47" t="s">
        <v>362</v>
      </c>
      <c r="B1750" s="48">
        <v>924</v>
      </c>
      <c r="C1750" s="111">
        <v>10</v>
      </c>
      <c r="D1750" s="111">
        <v>3</v>
      </c>
      <c r="E1750" s="119">
        <v>140151350</v>
      </c>
      <c r="F1750" s="48"/>
      <c r="G1750" s="49">
        <v>3862.9</v>
      </c>
      <c r="H1750" s="49">
        <v>0</v>
      </c>
      <c r="I1750" s="144">
        <f t="shared" si="55"/>
        <v>0</v>
      </c>
      <c r="J1750" s="147">
        <f t="shared" si="54"/>
        <v>3862.9</v>
      </c>
      <c r="K1750" s="178"/>
    </row>
    <row r="1751" spans="1:11" x14ac:dyDescent="0.2">
      <c r="A1751" s="47" t="s">
        <v>228</v>
      </c>
      <c r="B1751" s="48">
        <v>924</v>
      </c>
      <c r="C1751" s="111">
        <v>10</v>
      </c>
      <c r="D1751" s="111">
        <v>3</v>
      </c>
      <c r="E1751" s="119">
        <v>140151350</v>
      </c>
      <c r="F1751" s="48">
        <v>300</v>
      </c>
      <c r="G1751" s="49">
        <v>3862.9</v>
      </c>
      <c r="H1751" s="49">
        <v>0</v>
      </c>
      <c r="I1751" s="144">
        <f t="shared" si="55"/>
        <v>0</v>
      </c>
      <c r="J1751" s="147">
        <f t="shared" si="54"/>
        <v>3862.9</v>
      </c>
      <c r="K1751" s="178"/>
    </row>
    <row r="1752" spans="1:11" ht="38.25" x14ac:dyDescent="0.2">
      <c r="A1752" s="47" t="s">
        <v>363</v>
      </c>
      <c r="B1752" s="48">
        <v>924</v>
      </c>
      <c r="C1752" s="111">
        <v>10</v>
      </c>
      <c r="D1752" s="111">
        <v>3</v>
      </c>
      <c r="E1752" s="119">
        <v>140151760</v>
      </c>
      <c r="F1752" s="48"/>
      <c r="G1752" s="49">
        <v>10132.6</v>
      </c>
      <c r="H1752" s="49">
        <v>0</v>
      </c>
      <c r="I1752" s="144">
        <f t="shared" si="55"/>
        <v>0</v>
      </c>
      <c r="J1752" s="147">
        <f t="shared" si="54"/>
        <v>10132.6</v>
      </c>
      <c r="K1752" s="178"/>
    </row>
    <row r="1753" spans="1:11" x14ac:dyDescent="0.2">
      <c r="A1753" s="47" t="s">
        <v>228</v>
      </c>
      <c r="B1753" s="48">
        <v>924</v>
      </c>
      <c r="C1753" s="111">
        <v>10</v>
      </c>
      <c r="D1753" s="111">
        <v>3</v>
      </c>
      <c r="E1753" s="119">
        <v>140151760</v>
      </c>
      <c r="F1753" s="48">
        <v>300</v>
      </c>
      <c r="G1753" s="49">
        <v>10132.6</v>
      </c>
      <c r="H1753" s="49">
        <v>0</v>
      </c>
      <c r="I1753" s="144">
        <f t="shared" si="55"/>
        <v>0</v>
      </c>
      <c r="J1753" s="147">
        <f t="shared" si="54"/>
        <v>10132.6</v>
      </c>
      <c r="K1753" s="178"/>
    </row>
    <row r="1754" spans="1:11" ht="38.25" x14ac:dyDescent="0.2">
      <c r="A1754" s="47" t="s">
        <v>1216</v>
      </c>
      <c r="B1754" s="48">
        <v>924</v>
      </c>
      <c r="C1754" s="111">
        <v>10</v>
      </c>
      <c r="D1754" s="111">
        <v>3</v>
      </c>
      <c r="E1754" s="119">
        <v>140176190</v>
      </c>
      <c r="F1754" s="48"/>
      <c r="G1754" s="49">
        <v>20702</v>
      </c>
      <c r="H1754" s="49">
        <v>0</v>
      </c>
      <c r="I1754" s="144">
        <f t="shared" si="55"/>
        <v>0</v>
      </c>
      <c r="J1754" s="147">
        <f t="shared" si="54"/>
        <v>20702</v>
      </c>
      <c r="K1754" s="178"/>
    </row>
    <row r="1755" spans="1:11" x14ac:dyDescent="0.2">
      <c r="A1755" s="47" t="s">
        <v>228</v>
      </c>
      <c r="B1755" s="48">
        <v>924</v>
      </c>
      <c r="C1755" s="111">
        <v>10</v>
      </c>
      <c r="D1755" s="111">
        <v>3</v>
      </c>
      <c r="E1755" s="119">
        <v>140176190</v>
      </c>
      <c r="F1755" s="48">
        <v>300</v>
      </c>
      <c r="G1755" s="49">
        <v>20702</v>
      </c>
      <c r="H1755" s="49">
        <v>0</v>
      </c>
      <c r="I1755" s="144">
        <f t="shared" si="55"/>
        <v>0</v>
      </c>
      <c r="J1755" s="147">
        <f t="shared" si="54"/>
        <v>20702</v>
      </c>
      <c r="K1755" s="178"/>
    </row>
    <row r="1756" spans="1:11" ht="38.25" x14ac:dyDescent="0.2">
      <c r="A1756" s="47" t="s">
        <v>1217</v>
      </c>
      <c r="B1756" s="48">
        <v>924</v>
      </c>
      <c r="C1756" s="111">
        <v>10</v>
      </c>
      <c r="D1756" s="111">
        <v>3</v>
      </c>
      <c r="E1756" s="119">
        <v>140200000</v>
      </c>
      <c r="F1756" s="48"/>
      <c r="G1756" s="49">
        <v>586163.6</v>
      </c>
      <c r="H1756" s="49">
        <v>116074.5</v>
      </c>
      <c r="I1756" s="144">
        <f t="shared" si="55"/>
        <v>19.802406700108978</v>
      </c>
      <c r="J1756" s="147">
        <f t="shared" si="54"/>
        <v>470089.1</v>
      </c>
      <c r="K1756" s="178"/>
    </row>
    <row r="1757" spans="1:11" ht="38.25" x14ac:dyDescent="0.2">
      <c r="A1757" s="47" t="s">
        <v>415</v>
      </c>
      <c r="B1757" s="48">
        <v>924</v>
      </c>
      <c r="C1757" s="111">
        <v>10</v>
      </c>
      <c r="D1757" s="111">
        <v>3</v>
      </c>
      <c r="E1757" s="119" t="s">
        <v>1218</v>
      </c>
      <c r="F1757" s="48"/>
      <c r="G1757" s="49">
        <v>586163.6</v>
      </c>
      <c r="H1757" s="49">
        <v>116074.5</v>
      </c>
      <c r="I1757" s="144">
        <f t="shared" si="55"/>
        <v>19.802406700108978</v>
      </c>
      <c r="J1757" s="147">
        <f t="shared" si="54"/>
        <v>470089.1</v>
      </c>
      <c r="K1757" s="178"/>
    </row>
    <row r="1758" spans="1:11" ht="25.5" x14ac:dyDescent="0.2">
      <c r="A1758" s="47" t="s">
        <v>233</v>
      </c>
      <c r="B1758" s="48">
        <v>924</v>
      </c>
      <c r="C1758" s="111">
        <v>10</v>
      </c>
      <c r="D1758" s="111">
        <v>3</v>
      </c>
      <c r="E1758" s="119" t="s">
        <v>1218</v>
      </c>
      <c r="F1758" s="48">
        <v>200</v>
      </c>
      <c r="G1758" s="49">
        <v>1500</v>
      </c>
      <c r="H1758" s="49">
        <v>0</v>
      </c>
      <c r="I1758" s="144">
        <f t="shared" si="55"/>
        <v>0</v>
      </c>
      <c r="J1758" s="147">
        <f t="shared" si="54"/>
        <v>1500</v>
      </c>
      <c r="K1758" s="178"/>
    </row>
    <row r="1759" spans="1:11" x14ac:dyDescent="0.2">
      <c r="A1759" s="47" t="s">
        <v>228</v>
      </c>
      <c r="B1759" s="48">
        <v>924</v>
      </c>
      <c r="C1759" s="111">
        <v>10</v>
      </c>
      <c r="D1759" s="111">
        <v>3</v>
      </c>
      <c r="E1759" s="119" t="s">
        <v>1218</v>
      </c>
      <c r="F1759" s="48">
        <v>300</v>
      </c>
      <c r="G1759" s="49">
        <v>538161.6</v>
      </c>
      <c r="H1759" s="49">
        <v>105016</v>
      </c>
      <c r="I1759" s="144">
        <f t="shared" si="55"/>
        <v>19.513841195655729</v>
      </c>
      <c r="J1759" s="147">
        <f t="shared" si="54"/>
        <v>433145.59999999998</v>
      </c>
      <c r="K1759" s="178"/>
    </row>
    <row r="1760" spans="1:11" ht="25.5" x14ac:dyDescent="0.2">
      <c r="A1760" s="47" t="s">
        <v>226</v>
      </c>
      <c r="B1760" s="48">
        <v>924</v>
      </c>
      <c r="C1760" s="111">
        <v>10</v>
      </c>
      <c r="D1760" s="111">
        <v>3</v>
      </c>
      <c r="E1760" s="119" t="s">
        <v>1218</v>
      </c>
      <c r="F1760" s="48">
        <v>600</v>
      </c>
      <c r="G1760" s="49">
        <v>44608.1</v>
      </c>
      <c r="H1760" s="49">
        <v>11058.5</v>
      </c>
      <c r="I1760" s="144">
        <f t="shared" si="55"/>
        <v>24.790340767708109</v>
      </c>
      <c r="J1760" s="147">
        <f t="shared" si="54"/>
        <v>33549.599999999999</v>
      </c>
      <c r="K1760" s="178"/>
    </row>
    <row r="1761" spans="1:11" x14ac:dyDescent="0.2">
      <c r="A1761" s="47" t="s">
        <v>227</v>
      </c>
      <c r="B1761" s="48">
        <v>924</v>
      </c>
      <c r="C1761" s="111">
        <v>10</v>
      </c>
      <c r="D1761" s="111">
        <v>3</v>
      </c>
      <c r="E1761" s="119" t="s">
        <v>1218</v>
      </c>
      <c r="F1761" s="48">
        <v>800</v>
      </c>
      <c r="G1761" s="49">
        <v>1893.9</v>
      </c>
      <c r="H1761" s="49">
        <v>0</v>
      </c>
      <c r="I1761" s="144">
        <f t="shared" si="55"/>
        <v>0</v>
      </c>
      <c r="J1761" s="147">
        <f t="shared" si="54"/>
        <v>1893.9</v>
      </c>
      <c r="K1761" s="178"/>
    </row>
    <row r="1762" spans="1:11" x14ac:dyDescent="0.2">
      <c r="A1762" s="47" t="s">
        <v>1219</v>
      </c>
      <c r="B1762" s="48">
        <v>924</v>
      </c>
      <c r="C1762" s="111">
        <v>10</v>
      </c>
      <c r="D1762" s="111">
        <v>3</v>
      </c>
      <c r="E1762" s="119">
        <v>140300000</v>
      </c>
      <c r="F1762" s="48"/>
      <c r="G1762" s="49">
        <v>3314</v>
      </c>
      <c r="H1762" s="49">
        <v>1738.2</v>
      </c>
      <c r="I1762" s="144">
        <f t="shared" si="55"/>
        <v>52.450211225105612</v>
      </c>
      <c r="J1762" s="147">
        <f t="shared" si="54"/>
        <v>1575.8</v>
      </c>
      <c r="K1762" s="178"/>
    </row>
    <row r="1763" spans="1:11" ht="25.5" x14ac:dyDescent="0.2">
      <c r="A1763" s="47" t="s">
        <v>516</v>
      </c>
      <c r="B1763" s="48">
        <v>924</v>
      </c>
      <c r="C1763" s="111">
        <v>10</v>
      </c>
      <c r="D1763" s="111">
        <v>3</v>
      </c>
      <c r="E1763" s="119">
        <v>140302291</v>
      </c>
      <c r="F1763" s="48"/>
      <c r="G1763" s="49">
        <v>3314</v>
      </c>
      <c r="H1763" s="49">
        <v>1738.2</v>
      </c>
      <c r="I1763" s="144">
        <f t="shared" si="55"/>
        <v>52.450211225105612</v>
      </c>
      <c r="J1763" s="147">
        <f t="shared" si="54"/>
        <v>1575.8</v>
      </c>
      <c r="K1763" s="178"/>
    </row>
    <row r="1764" spans="1:11" ht="25.5" x14ac:dyDescent="0.2">
      <c r="A1764" s="47" t="s">
        <v>233</v>
      </c>
      <c r="B1764" s="48">
        <v>924</v>
      </c>
      <c r="C1764" s="111">
        <v>10</v>
      </c>
      <c r="D1764" s="111">
        <v>3</v>
      </c>
      <c r="E1764" s="119">
        <v>140302291</v>
      </c>
      <c r="F1764" s="48">
        <v>200</v>
      </c>
      <c r="G1764" s="49">
        <v>1600</v>
      </c>
      <c r="H1764" s="49">
        <v>460</v>
      </c>
      <c r="I1764" s="144">
        <f t="shared" si="55"/>
        <v>28.749999999999996</v>
      </c>
      <c r="J1764" s="147">
        <f t="shared" si="54"/>
        <v>1140</v>
      </c>
      <c r="K1764" s="178"/>
    </row>
    <row r="1765" spans="1:11" x14ac:dyDescent="0.2">
      <c r="A1765" s="47" t="s">
        <v>228</v>
      </c>
      <c r="B1765" s="48">
        <v>924</v>
      </c>
      <c r="C1765" s="111">
        <v>10</v>
      </c>
      <c r="D1765" s="111">
        <v>3</v>
      </c>
      <c r="E1765" s="119">
        <v>140302291</v>
      </c>
      <c r="F1765" s="48">
        <v>300</v>
      </c>
      <c r="G1765" s="49">
        <v>1714</v>
      </c>
      <c r="H1765" s="49">
        <v>1278.2</v>
      </c>
      <c r="I1765" s="144">
        <f t="shared" si="55"/>
        <v>74.574095682613773</v>
      </c>
      <c r="J1765" s="147">
        <f t="shared" si="54"/>
        <v>435.79999999999995</v>
      </c>
      <c r="K1765" s="178"/>
    </row>
    <row r="1766" spans="1:11" x14ac:dyDescent="0.2">
      <c r="A1766" s="47" t="s">
        <v>1209</v>
      </c>
      <c r="B1766" s="48">
        <v>924</v>
      </c>
      <c r="C1766" s="111">
        <v>10</v>
      </c>
      <c r="D1766" s="111">
        <v>3</v>
      </c>
      <c r="E1766" s="119">
        <v>140500000</v>
      </c>
      <c r="F1766" s="48"/>
      <c r="G1766" s="49">
        <v>8923.7999999999993</v>
      </c>
      <c r="H1766" s="49">
        <v>566.5</v>
      </c>
      <c r="I1766" s="144">
        <f t="shared" si="55"/>
        <v>6.3481924740581368</v>
      </c>
      <c r="J1766" s="147">
        <f t="shared" si="54"/>
        <v>8357.2999999999993</v>
      </c>
      <c r="K1766" s="178"/>
    </row>
    <row r="1767" spans="1:11" x14ac:dyDescent="0.2">
      <c r="A1767" s="47" t="s">
        <v>1220</v>
      </c>
      <c r="B1767" s="48">
        <v>924</v>
      </c>
      <c r="C1767" s="111">
        <v>10</v>
      </c>
      <c r="D1767" s="111">
        <v>3</v>
      </c>
      <c r="E1767" s="119">
        <v>140542290</v>
      </c>
      <c r="F1767" s="48"/>
      <c r="G1767" s="49">
        <v>8923.7999999999993</v>
      </c>
      <c r="H1767" s="49">
        <v>566.5</v>
      </c>
      <c r="I1767" s="144">
        <f t="shared" si="55"/>
        <v>6.3481924740581368</v>
      </c>
      <c r="J1767" s="147">
        <f t="shared" si="54"/>
        <v>8357.2999999999993</v>
      </c>
      <c r="K1767" s="178"/>
    </row>
    <row r="1768" spans="1:11" ht="25.5" x14ac:dyDescent="0.2">
      <c r="A1768" s="47" t="s">
        <v>233</v>
      </c>
      <c r="B1768" s="48">
        <v>924</v>
      </c>
      <c r="C1768" s="111">
        <v>10</v>
      </c>
      <c r="D1768" s="111">
        <v>3</v>
      </c>
      <c r="E1768" s="119">
        <v>140542290</v>
      </c>
      <c r="F1768" s="48">
        <v>200</v>
      </c>
      <c r="G1768" s="49">
        <v>8923.7999999999993</v>
      </c>
      <c r="H1768" s="49">
        <v>566.5</v>
      </c>
      <c r="I1768" s="144">
        <f t="shared" si="55"/>
        <v>6.3481924740581368</v>
      </c>
      <c r="J1768" s="147">
        <f t="shared" si="54"/>
        <v>8357.2999999999993</v>
      </c>
      <c r="K1768" s="178"/>
    </row>
    <row r="1769" spans="1:11" ht="25.5" x14ac:dyDescent="0.2">
      <c r="A1769" s="47" t="s">
        <v>480</v>
      </c>
      <c r="B1769" s="48">
        <v>924</v>
      </c>
      <c r="C1769" s="111">
        <v>10</v>
      </c>
      <c r="D1769" s="111">
        <v>3</v>
      </c>
      <c r="E1769" s="119">
        <v>150000000</v>
      </c>
      <c r="F1769" s="48"/>
      <c r="G1769" s="49">
        <v>414333.9</v>
      </c>
      <c r="H1769" s="49">
        <v>240104.5</v>
      </c>
      <c r="I1769" s="144">
        <f t="shared" si="55"/>
        <v>57.949518492211226</v>
      </c>
      <c r="J1769" s="147">
        <f t="shared" si="54"/>
        <v>174229.40000000002</v>
      </c>
      <c r="K1769" s="178"/>
    </row>
    <row r="1770" spans="1:11" ht="25.5" x14ac:dyDescent="0.2">
      <c r="A1770" s="47" t="s">
        <v>1147</v>
      </c>
      <c r="B1770" s="48">
        <v>924</v>
      </c>
      <c r="C1770" s="111">
        <v>10</v>
      </c>
      <c r="D1770" s="111">
        <v>3</v>
      </c>
      <c r="E1770" s="119">
        <v>150100000</v>
      </c>
      <c r="F1770" s="48"/>
      <c r="G1770" s="49">
        <v>412946.9</v>
      </c>
      <c r="H1770" s="49">
        <v>239760.2</v>
      </c>
      <c r="I1770" s="144">
        <f t="shared" si="55"/>
        <v>58.060782148988167</v>
      </c>
      <c r="J1770" s="147">
        <f t="shared" si="54"/>
        <v>173186.7</v>
      </c>
      <c r="K1770" s="178"/>
    </row>
    <row r="1771" spans="1:11" ht="25.5" x14ac:dyDescent="0.2">
      <c r="A1771" s="47" t="s">
        <v>723</v>
      </c>
      <c r="B1771" s="48">
        <v>924</v>
      </c>
      <c r="C1771" s="111">
        <v>10</v>
      </c>
      <c r="D1771" s="111">
        <v>3</v>
      </c>
      <c r="E1771" s="119">
        <v>150152500</v>
      </c>
      <c r="F1771" s="48"/>
      <c r="G1771" s="49">
        <v>126427.2</v>
      </c>
      <c r="H1771" s="49">
        <v>103722</v>
      </c>
      <c r="I1771" s="144">
        <f t="shared" si="55"/>
        <v>82.04088993507726</v>
      </c>
      <c r="J1771" s="147">
        <f t="shared" si="54"/>
        <v>22705.199999999997</v>
      </c>
      <c r="K1771" s="178"/>
    </row>
    <row r="1772" spans="1:11" x14ac:dyDescent="0.2">
      <c r="A1772" s="47" t="s">
        <v>250</v>
      </c>
      <c r="B1772" s="48">
        <v>924</v>
      </c>
      <c r="C1772" s="111">
        <v>10</v>
      </c>
      <c r="D1772" s="111">
        <v>3</v>
      </c>
      <c r="E1772" s="119">
        <v>150152500</v>
      </c>
      <c r="F1772" s="48">
        <v>500</v>
      </c>
      <c r="G1772" s="49">
        <v>126427.2</v>
      </c>
      <c r="H1772" s="49">
        <v>103722</v>
      </c>
      <c r="I1772" s="144">
        <f t="shared" si="55"/>
        <v>82.04088993507726</v>
      </c>
      <c r="J1772" s="147">
        <f t="shared" si="54"/>
        <v>22705.199999999997</v>
      </c>
      <c r="K1772" s="178"/>
    </row>
    <row r="1773" spans="1:11" ht="102" x14ac:dyDescent="0.2">
      <c r="A1773" s="47" t="s">
        <v>724</v>
      </c>
      <c r="B1773" s="48">
        <v>924</v>
      </c>
      <c r="C1773" s="111">
        <v>10</v>
      </c>
      <c r="D1773" s="111">
        <v>3</v>
      </c>
      <c r="E1773" s="119">
        <v>150176030</v>
      </c>
      <c r="F1773" s="48"/>
      <c r="G1773" s="49">
        <v>117907</v>
      </c>
      <c r="H1773" s="49">
        <v>55464.4</v>
      </c>
      <c r="I1773" s="144">
        <f t="shared" si="55"/>
        <v>47.040803345009202</v>
      </c>
      <c r="J1773" s="147">
        <f t="shared" si="54"/>
        <v>62442.6</v>
      </c>
      <c r="K1773" s="178"/>
    </row>
    <row r="1774" spans="1:11" x14ac:dyDescent="0.2">
      <c r="A1774" s="47" t="s">
        <v>250</v>
      </c>
      <c r="B1774" s="48">
        <v>924</v>
      </c>
      <c r="C1774" s="111">
        <v>10</v>
      </c>
      <c r="D1774" s="111">
        <v>3</v>
      </c>
      <c r="E1774" s="119">
        <v>150176030</v>
      </c>
      <c r="F1774" s="48">
        <v>500</v>
      </c>
      <c r="G1774" s="49">
        <v>117907</v>
      </c>
      <c r="H1774" s="49">
        <v>55464.4</v>
      </c>
      <c r="I1774" s="144">
        <f t="shared" si="55"/>
        <v>47.040803345009202</v>
      </c>
      <c r="J1774" s="147">
        <f t="shared" si="54"/>
        <v>62442.6</v>
      </c>
      <c r="K1774" s="178"/>
    </row>
    <row r="1775" spans="1:11" ht="102" x14ac:dyDescent="0.2">
      <c r="A1775" s="47" t="s">
        <v>725</v>
      </c>
      <c r="B1775" s="48">
        <v>924</v>
      </c>
      <c r="C1775" s="111">
        <v>10</v>
      </c>
      <c r="D1775" s="111">
        <v>3</v>
      </c>
      <c r="E1775" s="119">
        <v>150176060</v>
      </c>
      <c r="F1775" s="48"/>
      <c r="G1775" s="49">
        <v>154654</v>
      </c>
      <c r="H1775" s="49">
        <v>76308.100000000006</v>
      </c>
      <c r="I1775" s="144">
        <f t="shared" si="55"/>
        <v>49.341174492738631</v>
      </c>
      <c r="J1775" s="147">
        <f t="shared" si="54"/>
        <v>78345.899999999994</v>
      </c>
      <c r="K1775" s="178"/>
    </row>
    <row r="1776" spans="1:11" x14ac:dyDescent="0.2">
      <c r="A1776" s="47" t="s">
        <v>250</v>
      </c>
      <c r="B1776" s="48">
        <v>924</v>
      </c>
      <c r="C1776" s="111">
        <v>10</v>
      </c>
      <c r="D1776" s="111">
        <v>3</v>
      </c>
      <c r="E1776" s="119">
        <v>150176060</v>
      </c>
      <c r="F1776" s="48">
        <v>500</v>
      </c>
      <c r="G1776" s="49">
        <v>154654</v>
      </c>
      <c r="H1776" s="49">
        <v>76308.100000000006</v>
      </c>
      <c r="I1776" s="144">
        <f t="shared" si="55"/>
        <v>49.341174492738631</v>
      </c>
      <c r="J1776" s="147">
        <f t="shared" si="54"/>
        <v>78345.899999999994</v>
      </c>
      <c r="K1776" s="178"/>
    </row>
    <row r="1777" spans="1:11" ht="102" x14ac:dyDescent="0.2">
      <c r="A1777" s="47" t="s">
        <v>726</v>
      </c>
      <c r="B1777" s="48">
        <v>924</v>
      </c>
      <c r="C1777" s="111">
        <v>10</v>
      </c>
      <c r="D1777" s="111">
        <v>3</v>
      </c>
      <c r="E1777" s="119">
        <v>150176080</v>
      </c>
      <c r="F1777" s="48"/>
      <c r="G1777" s="49">
        <v>1097</v>
      </c>
      <c r="H1777" s="49">
        <v>544.5</v>
      </c>
      <c r="I1777" s="144">
        <f t="shared" si="55"/>
        <v>49.635369188696444</v>
      </c>
      <c r="J1777" s="147">
        <f t="shared" si="54"/>
        <v>552.5</v>
      </c>
      <c r="K1777" s="178"/>
    </row>
    <row r="1778" spans="1:11" x14ac:dyDescent="0.2">
      <c r="A1778" s="47" t="s">
        <v>250</v>
      </c>
      <c r="B1778" s="48">
        <v>924</v>
      </c>
      <c r="C1778" s="111">
        <v>10</v>
      </c>
      <c r="D1778" s="111">
        <v>3</v>
      </c>
      <c r="E1778" s="119">
        <v>150176080</v>
      </c>
      <c r="F1778" s="48">
        <v>500</v>
      </c>
      <c r="G1778" s="49">
        <v>1097</v>
      </c>
      <c r="H1778" s="49">
        <v>544.5</v>
      </c>
      <c r="I1778" s="144">
        <f t="shared" si="55"/>
        <v>49.635369188696444</v>
      </c>
      <c r="J1778" s="147">
        <f t="shared" si="54"/>
        <v>552.5</v>
      </c>
      <c r="K1778" s="178"/>
    </row>
    <row r="1779" spans="1:11" ht="25.5" x14ac:dyDescent="0.2">
      <c r="A1779" s="47" t="s">
        <v>727</v>
      </c>
      <c r="B1779" s="48">
        <v>924</v>
      </c>
      <c r="C1779" s="111">
        <v>10</v>
      </c>
      <c r="D1779" s="111">
        <v>3</v>
      </c>
      <c r="E1779" s="119">
        <v>150176110</v>
      </c>
      <c r="F1779" s="48"/>
      <c r="G1779" s="49">
        <v>4673</v>
      </c>
      <c r="H1779" s="49">
        <v>644.20000000000005</v>
      </c>
      <c r="I1779" s="144">
        <f t="shared" si="55"/>
        <v>13.785576717312221</v>
      </c>
      <c r="J1779" s="147">
        <f t="shared" si="54"/>
        <v>4028.8</v>
      </c>
      <c r="K1779" s="178"/>
    </row>
    <row r="1780" spans="1:11" x14ac:dyDescent="0.2">
      <c r="A1780" s="47" t="s">
        <v>250</v>
      </c>
      <c r="B1780" s="48">
        <v>924</v>
      </c>
      <c r="C1780" s="111">
        <v>10</v>
      </c>
      <c r="D1780" s="111">
        <v>3</v>
      </c>
      <c r="E1780" s="119">
        <v>150176110</v>
      </c>
      <c r="F1780" s="48">
        <v>500</v>
      </c>
      <c r="G1780" s="49">
        <v>4673</v>
      </c>
      <c r="H1780" s="49">
        <v>644.20000000000005</v>
      </c>
      <c r="I1780" s="144">
        <f t="shared" si="55"/>
        <v>13.785576717312221</v>
      </c>
      <c r="J1780" s="147">
        <f t="shared" si="54"/>
        <v>4028.8</v>
      </c>
      <c r="K1780" s="178"/>
    </row>
    <row r="1781" spans="1:11" ht="25.5" x14ac:dyDescent="0.2">
      <c r="A1781" s="47" t="s">
        <v>728</v>
      </c>
      <c r="B1781" s="48">
        <v>924</v>
      </c>
      <c r="C1781" s="111">
        <v>10</v>
      </c>
      <c r="D1781" s="111">
        <v>3</v>
      </c>
      <c r="E1781" s="119">
        <v>150176120</v>
      </c>
      <c r="F1781" s="48"/>
      <c r="G1781" s="49">
        <v>7697</v>
      </c>
      <c r="H1781" s="49">
        <v>2831.4</v>
      </c>
      <c r="I1781" s="144">
        <f t="shared" si="55"/>
        <v>36.78576068598155</v>
      </c>
      <c r="J1781" s="147">
        <f t="shared" si="54"/>
        <v>4865.6000000000004</v>
      </c>
      <c r="K1781" s="178"/>
    </row>
    <row r="1782" spans="1:11" x14ac:dyDescent="0.2">
      <c r="A1782" s="47" t="s">
        <v>250</v>
      </c>
      <c r="B1782" s="48">
        <v>924</v>
      </c>
      <c r="C1782" s="111">
        <v>10</v>
      </c>
      <c r="D1782" s="111">
        <v>3</v>
      </c>
      <c r="E1782" s="119">
        <v>150176120</v>
      </c>
      <c r="F1782" s="48">
        <v>500</v>
      </c>
      <c r="G1782" s="49">
        <v>7697</v>
      </c>
      <c r="H1782" s="49">
        <v>2831.4</v>
      </c>
      <c r="I1782" s="144">
        <f t="shared" si="55"/>
        <v>36.78576068598155</v>
      </c>
      <c r="J1782" s="147">
        <f t="shared" si="54"/>
        <v>4865.6000000000004</v>
      </c>
      <c r="K1782" s="178"/>
    </row>
    <row r="1783" spans="1:11" ht="25.5" x14ac:dyDescent="0.2">
      <c r="A1783" s="47" t="s">
        <v>364</v>
      </c>
      <c r="B1783" s="48">
        <v>924</v>
      </c>
      <c r="C1783" s="111">
        <v>10</v>
      </c>
      <c r="D1783" s="111">
        <v>3</v>
      </c>
      <c r="E1783" s="119" t="s">
        <v>1221</v>
      </c>
      <c r="F1783" s="48"/>
      <c r="G1783" s="49">
        <v>491.7</v>
      </c>
      <c r="H1783" s="49">
        <v>245.6</v>
      </c>
      <c r="I1783" s="144">
        <f t="shared" si="55"/>
        <v>49.949155989424447</v>
      </c>
      <c r="J1783" s="147">
        <f t="shared" si="54"/>
        <v>246.1</v>
      </c>
      <c r="K1783" s="178"/>
    </row>
    <row r="1784" spans="1:11" x14ac:dyDescent="0.2">
      <c r="A1784" s="47" t="s">
        <v>250</v>
      </c>
      <c r="B1784" s="48">
        <v>924</v>
      </c>
      <c r="C1784" s="111">
        <v>10</v>
      </c>
      <c r="D1784" s="111">
        <v>3</v>
      </c>
      <c r="E1784" s="119" t="s">
        <v>1221</v>
      </c>
      <c r="F1784" s="48">
        <v>500</v>
      </c>
      <c r="G1784" s="49">
        <v>491.7</v>
      </c>
      <c r="H1784" s="49">
        <v>245.6</v>
      </c>
      <c r="I1784" s="144">
        <f t="shared" si="55"/>
        <v>49.949155989424447</v>
      </c>
      <c r="J1784" s="147">
        <f t="shared" si="54"/>
        <v>246.1</v>
      </c>
      <c r="K1784" s="178"/>
    </row>
    <row r="1785" spans="1:11" ht="25.5" x14ac:dyDescent="0.2">
      <c r="A1785" s="47" t="s">
        <v>1084</v>
      </c>
      <c r="B1785" s="48">
        <v>924</v>
      </c>
      <c r="C1785" s="111">
        <v>10</v>
      </c>
      <c r="D1785" s="111">
        <v>3</v>
      </c>
      <c r="E1785" s="119">
        <v>150300000</v>
      </c>
      <c r="F1785" s="48"/>
      <c r="G1785" s="49">
        <v>1387</v>
      </c>
      <c r="H1785" s="49">
        <v>344.3</v>
      </c>
      <c r="I1785" s="144">
        <f t="shared" si="55"/>
        <v>24.823359769286231</v>
      </c>
      <c r="J1785" s="147">
        <f t="shared" si="54"/>
        <v>1042.7</v>
      </c>
      <c r="K1785" s="178"/>
    </row>
    <row r="1786" spans="1:11" ht="102" x14ac:dyDescent="0.2">
      <c r="A1786" s="47" t="s">
        <v>729</v>
      </c>
      <c r="B1786" s="48">
        <v>924</v>
      </c>
      <c r="C1786" s="111">
        <v>10</v>
      </c>
      <c r="D1786" s="111">
        <v>3</v>
      </c>
      <c r="E1786" s="119">
        <v>150376070</v>
      </c>
      <c r="F1786" s="48"/>
      <c r="G1786" s="49">
        <v>1387</v>
      </c>
      <c r="H1786" s="49">
        <v>344.3</v>
      </c>
      <c r="I1786" s="144">
        <f t="shared" si="55"/>
        <v>24.823359769286231</v>
      </c>
      <c r="J1786" s="147">
        <f t="shared" si="54"/>
        <v>1042.7</v>
      </c>
      <c r="K1786" s="178"/>
    </row>
    <row r="1787" spans="1:11" x14ac:dyDescent="0.2">
      <c r="A1787" s="47" t="s">
        <v>250</v>
      </c>
      <c r="B1787" s="48">
        <v>924</v>
      </c>
      <c r="C1787" s="111">
        <v>10</v>
      </c>
      <c r="D1787" s="111">
        <v>3</v>
      </c>
      <c r="E1787" s="119">
        <v>150376070</v>
      </c>
      <c r="F1787" s="48">
        <v>500</v>
      </c>
      <c r="G1787" s="49">
        <v>1387</v>
      </c>
      <c r="H1787" s="49">
        <v>344.3</v>
      </c>
      <c r="I1787" s="144">
        <f>H1787/G1787*100</f>
        <v>24.823359769286231</v>
      </c>
      <c r="J1787" s="147">
        <f t="shared" si="54"/>
        <v>1042.7</v>
      </c>
      <c r="K1787" s="178"/>
    </row>
    <row r="1788" spans="1:11" ht="25.5" x14ac:dyDescent="0.2">
      <c r="A1788" s="47" t="s">
        <v>1203</v>
      </c>
      <c r="B1788" s="48">
        <v>924</v>
      </c>
      <c r="C1788" s="111">
        <v>10</v>
      </c>
      <c r="D1788" s="111">
        <v>3</v>
      </c>
      <c r="E1788" s="119">
        <v>400000000</v>
      </c>
      <c r="F1788" s="48"/>
      <c r="G1788" s="49">
        <v>330807.40000000002</v>
      </c>
      <c r="H1788" s="49">
        <v>151193.29999999999</v>
      </c>
      <c r="I1788" s="144">
        <f t="shared" si="55"/>
        <v>45.704328258678608</v>
      </c>
      <c r="J1788" s="147">
        <f t="shared" si="54"/>
        <v>179614.10000000003</v>
      </c>
      <c r="K1788" s="178"/>
    </row>
    <row r="1789" spans="1:11" x14ac:dyDescent="0.2">
      <c r="A1789" s="47" t="s">
        <v>356</v>
      </c>
      <c r="B1789" s="48">
        <v>924</v>
      </c>
      <c r="C1789" s="111">
        <v>10</v>
      </c>
      <c r="D1789" s="111">
        <v>3</v>
      </c>
      <c r="E1789" s="119">
        <v>450000000</v>
      </c>
      <c r="F1789" s="48"/>
      <c r="G1789" s="49">
        <v>330807.40000000002</v>
      </c>
      <c r="H1789" s="49">
        <v>151193.29999999999</v>
      </c>
      <c r="I1789" s="144">
        <f t="shared" si="55"/>
        <v>45.704328258678608</v>
      </c>
      <c r="J1789" s="147">
        <f t="shared" si="54"/>
        <v>179614.10000000003</v>
      </c>
      <c r="K1789" s="178"/>
    </row>
    <row r="1790" spans="1:11" ht="25.5" x14ac:dyDescent="0.2">
      <c r="A1790" s="47" t="s">
        <v>1222</v>
      </c>
      <c r="B1790" s="48">
        <v>924</v>
      </c>
      <c r="C1790" s="111">
        <v>10</v>
      </c>
      <c r="D1790" s="111">
        <v>3</v>
      </c>
      <c r="E1790" s="119">
        <v>450200000</v>
      </c>
      <c r="F1790" s="48"/>
      <c r="G1790" s="49">
        <v>330807.40000000002</v>
      </c>
      <c r="H1790" s="49">
        <v>151193.29999999999</v>
      </c>
      <c r="I1790" s="144">
        <f t="shared" si="55"/>
        <v>45.704328258678608</v>
      </c>
      <c r="J1790" s="147">
        <f t="shared" si="54"/>
        <v>179614.10000000003</v>
      </c>
      <c r="K1790" s="178"/>
    </row>
    <row r="1791" spans="1:11" ht="51" x14ac:dyDescent="0.2">
      <c r="A1791" s="47" t="s">
        <v>452</v>
      </c>
      <c r="B1791" s="48">
        <v>924</v>
      </c>
      <c r="C1791" s="111">
        <v>10</v>
      </c>
      <c r="D1791" s="111">
        <v>3</v>
      </c>
      <c r="E1791" s="119">
        <v>450252900</v>
      </c>
      <c r="F1791" s="48"/>
      <c r="G1791" s="49">
        <v>330807.40000000002</v>
      </c>
      <c r="H1791" s="49">
        <v>151193.29999999999</v>
      </c>
      <c r="I1791" s="144">
        <f t="shared" si="55"/>
        <v>45.704328258678608</v>
      </c>
      <c r="J1791" s="147">
        <f t="shared" si="54"/>
        <v>179614.10000000003</v>
      </c>
      <c r="K1791" s="178"/>
    </row>
    <row r="1792" spans="1:11" x14ac:dyDescent="0.2">
      <c r="A1792" s="47" t="s">
        <v>228</v>
      </c>
      <c r="B1792" s="48">
        <v>924</v>
      </c>
      <c r="C1792" s="111">
        <v>10</v>
      </c>
      <c r="D1792" s="111">
        <v>3</v>
      </c>
      <c r="E1792" s="119">
        <v>450252900</v>
      </c>
      <c r="F1792" s="48">
        <v>300</v>
      </c>
      <c r="G1792" s="49">
        <v>327807.40000000002</v>
      </c>
      <c r="H1792" s="49">
        <v>149948.4</v>
      </c>
      <c r="I1792" s="144">
        <f t="shared" si="55"/>
        <v>45.742835579672693</v>
      </c>
      <c r="J1792" s="147">
        <f t="shared" si="54"/>
        <v>177859.00000000003</v>
      </c>
      <c r="K1792" s="178"/>
    </row>
    <row r="1793" spans="1:13" x14ac:dyDescent="0.2">
      <c r="A1793" s="47" t="s">
        <v>250</v>
      </c>
      <c r="B1793" s="48">
        <v>924</v>
      </c>
      <c r="C1793" s="111">
        <v>10</v>
      </c>
      <c r="D1793" s="111">
        <v>3</v>
      </c>
      <c r="E1793" s="119">
        <v>450252900</v>
      </c>
      <c r="F1793" s="48">
        <v>500</v>
      </c>
      <c r="G1793" s="49">
        <v>3000</v>
      </c>
      <c r="H1793" s="49">
        <v>1244.9000000000001</v>
      </c>
      <c r="I1793" s="144">
        <f t="shared" si="55"/>
        <v>41.49666666666667</v>
      </c>
      <c r="J1793" s="147">
        <f t="shared" si="54"/>
        <v>1755.1</v>
      </c>
      <c r="K1793" s="178"/>
    </row>
    <row r="1794" spans="1:13" ht="25.5" x14ac:dyDescent="0.2">
      <c r="A1794" s="47" t="s">
        <v>1113</v>
      </c>
      <c r="B1794" s="48">
        <v>924</v>
      </c>
      <c r="C1794" s="111">
        <v>10</v>
      </c>
      <c r="D1794" s="111">
        <v>3</v>
      </c>
      <c r="E1794" s="119">
        <v>2400000000</v>
      </c>
      <c r="F1794" s="48"/>
      <c r="G1794" s="49">
        <v>2619</v>
      </c>
      <c r="H1794" s="49">
        <v>335.6</v>
      </c>
      <c r="I1794" s="144">
        <f t="shared" si="55"/>
        <v>12.814051164566628</v>
      </c>
      <c r="J1794" s="147">
        <f t="shared" si="54"/>
        <v>2283.4</v>
      </c>
      <c r="K1794" s="178"/>
      <c r="L1794" s="23"/>
      <c r="M1794" s="23"/>
    </row>
    <row r="1795" spans="1:13" ht="51" x14ac:dyDescent="0.2">
      <c r="A1795" s="47" t="s">
        <v>1114</v>
      </c>
      <c r="B1795" s="48">
        <v>924</v>
      </c>
      <c r="C1795" s="111">
        <v>10</v>
      </c>
      <c r="D1795" s="111">
        <v>3</v>
      </c>
      <c r="E1795" s="119">
        <v>2450000000</v>
      </c>
      <c r="F1795" s="48"/>
      <c r="G1795" s="49">
        <v>2619</v>
      </c>
      <c r="H1795" s="49">
        <v>335.6</v>
      </c>
      <c r="I1795" s="144">
        <f t="shared" si="55"/>
        <v>12.814051164566628</v>
      </c>
      <c r="J1795" s="147">
        <f t="shared" si="54"/>
        <v>2283.4</v>
      </c>
      <c r="K1795" s="178"/>
    </row>
    <row r="1796" spans="1:13" ht="51" x14ac:dyDescent="0.2">
      <c r="A1796" s="47" t="s">
        <v>1114</v>
      </c>
      <c r="B1796" s="48">
        <v>924</v>
      </c>
      <c r="C1796" s="111">
        <v>10</v>
      </c>
      <c r="D1796" s="111">
        <v>3</v>
      </c>
      <c r="E1796" s="119">
        <v>2450100000</v>
      </c>
      <c r="F1796" s="48"/>
      <c r="G1796" s="49">
        <v>2619</v>
      </c>
      <c r="H1796" s="49">
        <v>335.6</v>
      </c>
      <c r="I1796" s="144">
        <f t="shared" si="55"/>
        <v>12.814051164566628</v>
      </c>
      <c r="J1796" s="147">
        <f t="shared" si="54"/>
        <v>2283.4</v>
      </c>
      <c r="K1796" s="178"/>
    </row>
    <row r="1797" spans="1:13" ht="38.25" x14ac:dyDescent="0.2">
      <c r="A1797" s="47" t="s">
        <v>312</v>
      </c>
      <c r="B1797" s="48">
        <v>924</v>
      </c>
      <c r="C1797" s="111">
        <v>10</v>
      </c>
      <c r="D1797" s="111">
        <v>3</v>
      </c>
      <c r="E1797" s="119">
        <v>2450102250</v>
      </c>
      <c r="F1797" s="48"/>
      <c r="G1797" s="49">
        <v>2619</v>
      </c>
      <c r="H1797" s="49">
        <v>335.6</v>
      </c>
      <c r="I1797" s="144">
        <f t="shared" si="55"/>
        <v>12.814051164566628</v>
      </c>
      <c r="J1797" s="147">
        <f t="shared" si="54"/>
        <v>2283.4</v>
      </c>
      <c r="K1797" s="178"/>
    </row>
    <row r="1798" spans="1:13" ht="25.5" x14ac:dyDescent="0.2">
      <c r="A1798" s="47" t="s">
        <v>233</v>
      </c>
      <c r="B1798" s="48">
        <v>924</v>
      </c>
      <c r="C1798" s="111">
        <v>10</v>
      </c>
      <c r="D1798" s="111">
        <v>3</v>
      </c>
      <c r="E1798" s="119">
        <v>2450102250</v>
      </c>
      <c r="F1798" s="48">
        <v>200</v>
      </c>
      <c r="G1798" s="49">
        <v>1619</v>
      </c>
      <c r="H1798" s="49">
        <v>335.6</v>
      </c>
      <c r="I1798" s="144">
        <f t="shared" si="55"/>
        <v>20.728844966028415</v>
      </c>
      <c r="J1798" s="147">
        <f t="shared" si="54"/>
        <v>1283.4000000000001</v>
      </c>
      <c r="K1798" s="178"/>
    </row>
    <row r="1799" spans="1:13" ht="25.5" x14ac:dyDescent="0.2">
      <c r="A1799" s="47" t="s">
        <v>226</v>
      </c>
      <c r="B1799" s="48">
        <v>924</v>
      </c>
      <c r="C1799" s="111">
        <v>10</v>
      </c>
      <c r="D1799" s="111">
        <v>3</v>
      </c>
      <c r="E1799" s="119">
        <v>2450102250</v>
      </c>
      <c r="F1799" s="48">
        <v>600</v>
      </c>
      <c r="G1799" s="49">
        <v>1000</v>
      </c>
      <c r="H1799" s="49">
        <v>0</v>
      </c>
      <c r="I1799" s="144">
        <f t="shared" si="55"/>
        <v>0</v>
      </c>
      <c r="J1799" s="147">
        <f t="shared" si="54"/>
        <v>1000</v>
      </c>
      <c r="K1799" s="178"/>
    </row>
    <row r="1800" spans="1:13" x14ac:dyDescent="0.2">
      <c r="A1800" s="47" t="s">
        <v>358</v>
      </c>
      <c r="B1800" s="48">
        <v>924</v>
      </c>
      <c r="C1800" s="111">
        <v>10</v>
      </c>
      <c r="D1800" s="111">
        <v>3</v>
      </c>
      <c r="E1800" s="119">
        <v>8600000000</v>
      </c>
      <c r="F1800" s="48"/>
      <c r="G1800" s="49">
        <v>275000</v>
      </c>
      <c r="H1800" s="49">
        <v>182400</v>
      </c>
      <c r="I1800" s="144">
        <f t="shared" si="55"/>
        <v>66.327272727272728</v>
      </c>
      <c r="J1800" s="147">
        <f t="shared" si="54"/>
        <v>92600</v>
      </c>
      <c r="K1800" s="178"/>
    </row>
    <row r="1801" spans="1:13" x14ac:dyDescent="0.2">
      <c r="A1801" s="47" t="s">
        <v>1223</v>
      </c>
      <c r="B1801" s="48">
        <v>924</v>
      </c>
      <c r="C1801" s="111">
        <v>10</v>
      </c>
      <c r="D1801" s="111">
        <v>3</v>
      </c>
      <c r="E1801" s="119">
        <v>8600089095</v>
      </c>
      <c r="F1801" s="48"/>
      <c r="G1801" s="49">
        <v>275000</v>
      </c>
      <c r="H1801" s="49">
        <v>182400</v>
      </c>
      <c r="I1801" s="144">
        <f t="shared" si="55"/>
        <v>66.327272727272728</v>
      </c>
      <c r="J1801" s="147">
        <f t="shared" si="54"/>
        <v>92600</v>
      </c>
      <c r="K1801" s="178"/>
    </row>
    <row r="1802" spans="1:13" x14ac:dyDescent="0.2">
      <c r="A1802" s="47" t="s">
        <v>228</v>
      </c>
      <c r="B1802" s="48">
        <v>924</v>
      </c>
      <c r="C1802" s="111">
        <v>10</v>
      </c>
      <c r="D1802" s="111">
        <v>3</v>
      </c>
      <c r="E1802" s="119">
        <v>8600089095</v>
      </c>
      <c r="F1802" s="48">
        <v>300</v>
      </c>
      <c r="G1802" s="49">
        <v>275000</v>
      </c>
      <c r="H1802" s="49">
        <v>182400</v>
      </c>
      <c r="I1802" s="144">
        <f t="shared" ref="I1802:I1865" si="56">H1802/G1802*100</f>
        <v>66.327272727272728</v>
      </c>
      <c r="J1802" s="147">
        <f t="shared" ref="J1802:J1865" si="57">G1802-H1802</f>
        <v>92600</v>
      </c>
      <c r="K1802" s="178"/>
    </row>
    <row r="1803" spans="1:13" ht="25.5" x14ac:dyDescent="0.2">
      <c r="A1803" s="47" t="s">
        <v>325</v>
      </c>
      <c r="B1803" s="48">
        <v>924</v>
      </c>
      <c r="C1803" s="111">
        <v>10</v>
      </c>
      <c r="D1803" s="111">
        <v>3</v>
      </c>
      <c r="E1803" s="119">
        <v>9700000000</v>
      </c>
      <c r="F1803" s="48"/>
      <c r="G1803" s="49">
        <v>77084.5</v>
      </c>
      <c r="H1803" s="49">
        <v>33484.5</v>
      </c>
      <c r="I1803" s="144">
        <f t="shared" si="56"/>
        <v>43.438693900849067</v>
      </c>
      <c r="J1803" s="147">
        <f t="shared" si="57"/>
        <v>43600</v>
      </c>
      <c r="K1803" s="178"/>
    </row>
    <row r="1804" spans="1:13" ht="25.5" x14ac:dyDescent="0.2">
      <c r="A1804" s="47" t="s">
        <v>326</v>
      </c>
      <c r="B1804" s="48">
        <v>924</v>
      </c>
      <c r="C1804" s="111">
        <v>10</v>
      </c>
      <c r="D1804" s="111">
        <v>3</v>
      </c>
      <c r="E1804" s="119">
        <v>9700004000</v>
      </c>
      <c r="F1804" s="48"/>
      <c r="G1804" s="49">
        <v>77084.5</v>
      </c>
      <c r="H1804" s="49">
        <v>33484.5</v>
      </c>
      <c r="I1804" s="144">
        <f t="shared" si="56"/>
        <v>43.438693900849067</v>
      </c>
      <c r="J1804" s="147">
        <f t="shared" si="57"/>
        <v>43600</v>
      </c>
      <c r="K1804" s="178"/>
    </row>
    <row r="1805" spans="1:13" x14ac:dyDescent="0.2">
      <c r="A1805" s="47" t="s">
        <v>228</v>
      </c>
      <c r="B1805" s="48">
        <v>924</v>
      </c>
      <c r="C1805" s="111">
        <v>10</v>
      </c>
      <c r="D1805" s="111">
        <v>3</v>
      </c>
      <c r="E1805" s="119">
        <v>9700004000</v>
      </c>
      <c r="F1805" s="48">
        <v>300</v>
      </c>
      <c r="G1805" s="49">
        <v>77084.5</v>
      </c>
      <c r="H1805" s="49">
        <v>33484.5</v>
      </c>
      <c r="I1805" s="144">
        <f t="shared" si="56"/>
        <v>43.438693900849067</v>
      </c>
      <c r="J1805" s="147">
        <f t="shared" si="57"/>
        <v>43600</v>
      </c>
      <c r="K1805" s="178"/>
    </row>
    <row r="1806" spans="1:13" x14ac:dyDescent="0.2">
      <c r="A1806" s="47" t="s">
        <v>82</v>
      </c>
      <c r="B1806" s="48">
        <v>924</v>
      </c>
      <c r="C1806" s="111">
        <v>10</v>
      </c>
      <c r="D1806" s="111">
        <v>4</v>
      </c>
      <c r="E1806" s="119"/>
      <c r="F1806" s="48"/>
      <c r="G1806" s="49">
        <v>875061.1</v>
      </c>
      <c r="H1806" s="49">
        <v>341908.4</v>
      </c>
      <c r="I1806" s="144">
        <f t="shared" si="56"/>
        <v>39.072517336218013</v>
      </c>
      <c r="J1806" s="147">
        <f t="shared" si="57"/>
        <v>533152.69999999995</v>
      </c>
      <c r="K1806" s="178"/>
    </row>
    <row r="1807" spans="1:13" ht="25.5" x14ac:dyDescent="0.2">
      <c r="A1807" s="47" t="s">
        <v>970</v>
      </c>
      <c r="B1807" s="48">
        <v>924</v>
      </c>
      <c r="C1807" s="111">
        <v>10</v>
      </c>
      <c r="D1807" s="111">
        <v>4</v>
      </c>
      <c r="E1807" s="119">
        <v>100000000</v>
      </c>
      <c r="F1807" s="48"/>
      <c r="G1807" s="49">
        <v>875061.1</v>
      </c>
      <c r="H1807" s="49">
        <v>341908.4</v>
      </c>
      <c r="I1807" s="144">
        <f t="shared" si="56"/>
        <v>39.072517336218013</v>
      </c>
      <c r="J1807" s="147">
        <f t="shared" si="57"/>
        <v>533152.69999999995</v>
      </c>
      <c r="K1807" s="178"/>
    </row>
    <row r="1808" spans="1:13" ht="25.5" x14ac:dyDescent="0.2">
      <c r="A1808" s="47" t="s">
        <v>515</v>
      </c>
      <c r="B1808" s="48">
        <v>924</v>
      </c>
      <c r="C1808" s="111">
        <v>10</v>
      </c>
      <c r="D1808" s="111">
        <v>4</v>
      </c>
      <c r="E1808" s="119">
        <v>120000000</v>
      </c>
      <c r="F1808" s="48"/>
      <c r="G1808" s="49">
        <v>765666.7</v>
      </c>
      <c r="H1808" s="49">
        <v>287210.90000000002</v>
      </c>
      <c r="I1808" s="144">
        <f t="shared" si="56"/>
        <v>37.511217348227369</v>
      </c>
      <c r="J1808" s="147">
        <f t="shared" si="57"/>
        <v>478455.79999999993</v>
      </c>
      <c r="K1808" s="178"/>
    </row>
    <row r="1809" spans="1:11" x14ac:dyDescent="0.2">
      <c r="A1809" s="47" t="s">
        <v>971</v>
      </c>
      <c r="B1809" s="48">
        <v>924</v>
      </c>
      <c r="C1809" s="111">
        <v>10</v>
      </c>
      <c r="D1809" s="111">
        <v>4</v>
      </c>
      <c r="E1809" s="119" t="s">
        <v>972</v>
      </c>
      <c r="F1809" s="48"/>
      <c r="G1809" s="49">
        <v>765666.7</v>
      </c>
      <c r="H1809" s="49">
        <v>287210.90000000002</v>
      </c>
      <c r="I1809" s="144">
        <f t="shared" si="56"/>
        <v>37.511217348227369</v>
      </c>
      <c r="J1809" s="147">
        <f t="shared" si="57"/>
        <v>478455.79999999993</v>
      </c>
      <c r="K1809" s="178"/>
    </row>
    <row r="1810" spans="1:11" ht="38.25" x14ac:dyDescent="0.2">
      <c r="A1810" s="47" t="s">
        <v>517</v>
      </c>
      <c r="B1810" s="48">
        <v>924</v>
      </c>
      <c r="C1810" s="111">
        <v>10</v>
      </c>
      <c r="D1810" s="111">
        <v>4</v>
      </c>
      <c r="E1810" s="119" t="s">
        <v>1224</v>
      </c>
      <c r="F1810" s="48"/>
      <c r="G1810" s="49">
        <v>752536.7</v>
      </c>
      <c r="H1810" s="49">
        <v>280186.40000000002</v>
      </c>
      <c r="I1810" s="144">
        <f t="shared" si="56"/>
        <v>37.232257244065309</v>
      </c>
      <c r="J1810" s="147">
        <f t="shared" si="57"/>
        <v>472350.29999999993</v>
      </c>
      <c r="K1810" s="178"/>
    </row>
    <row r="1811" spans="1:11" x14ac:dyDescent="0.2">
      <c r="A1811" s="47" t="s">
        <v>250</v>
      </c>
      <c r="B1811" s="48">
        <v>924</v>
      </c>
      <c r="C1811" s="111">
        <v>10</v>
      </c>
      <c r="D1811" s="111">
        <v>4</v>
      </c>
      <c r="E1811" s="119" t="s">
        <v>1224</v>
      </c>
      <c r="F1811" s="48">
        <v>500</v>
      </c>
      <c r="G1811" s="49">
        <v>752536.7</v>
      </c>
      <c r="H1811" s="49">
        <v>280186.40000000002</v>
      </c>
      <c r="I1811" s="144">
        <f t="shared" si="56"/>
        <v>37.232257244065309</v>
      </c>
      <c r="J1811" s="147">
        <f t="shared" si="57"/>
        <v>472350.29999999993</v>
      </c>
      <c r="K1811" s="178"/>
    </row>
    <row r="1812" spans="1:11" ht="38.25" x14ac:dyDescent="0.2">
      <c r="A1812" s="47" t="s">
        <v>518</v>
      </c>
      <c r="B1812" s="48">
        <v>924</v>
      </c>
      <c r="C1812" s="111">
        <v>10</v>
      </c>
      <c r="D1812" s="111">
        <v>4</v>
      </c>
      <c r="E1812" s="119" t="s">
        <v>1225</v>
      </c>
      <c r="F1812" s="48"/>
      <c r="G1812" s="49">
        <v>12730</v>
      </c>
      <c r="H1812" s="49">
        <v>6864.5</v>
      </c>
      <c r="I1812" s="144">
        <f t="shared" si="56"/>
        <v>53.923802042419474</v>
      </c>
      <c r="J1812" s="147">
        <f t="shared" si="57"/>
        <v>5865.5</v>
      </c>
      <c r="K1812" s="178"/>
    </row>
    <row r="1813" spans="1:11" ht="25.5" x14ac:dyDescent="0.2">
      <c r="A1813" s="47" t="s">
        <v>233</v>
      </c>
      <c r="B1813" s="48">
        <v>924</v>
      </c>
      <c r="C1813" s="111">
        <v>10</v>
      </c>
      <c r="D1813" s="111">
        <v>4</v>
      </c>
      <c r="E1813" s="119" t="s">
        <v>1225</v>
      </c>
      <c r="F1813" s="48">
        <v>200</v>
      </c>
      <c r="G1813" s="49">
        <v>16.5</v>
      </c>
      <c r="H1813" s="49">
        <v>16.5</v>
      </c>
      <c r="I1813" s="144">
        <f t="shared" si="56"/>
        <v>100</v>
      </c>
      <c r="J1813" s="147">
        <f t="shared" si="57"/>
        <v>0</v>
      </c>
      <c r="K1813" s="178"/>
    </row>
    <row r="1814" spans="1:11" x14ac:dyDescent="0.2">
      <c r="A1814" s="47" t="s">
        <v>228</v>
      </c>
      <c r="B1814" s="48">
        <v>924</v>
      </c>
      <c r="C1814" s="111">
        <v>10</v>
      </c>
      <c r="D1814" s="111">
        <v>4</v>
      </c>
      <c r="E1814" s="119" t="s">
        <v>1225</v>
      </c>
      <c r="F1814" s="48">
        <v>300</v>
      </c>
      <c r="G1814" s="49">
        <v>12713.5</v>
      </c>
      <c r="H1814" s="49">
        <v>6848</v>
      </c>
      <c r="I1814" s="144">
        <f t="shared" si="56"/>
        <v>53.864002831635659</v>
      </c>
      <c r="J1814" s="147">
        <f t="shared" si="57"/>
        <v>5865.5</v>
      </c>
      <c r="K1814" s="178"/>
    </row>
    <row r="1815" spans="1:11" x14ac:dyDescent="0.2">
      <c r="A1815" s="47" t="s">
        <v>519</v>
      </c>
      <c r="B1815" s="48">
        <v>924</v>
      </c>
      <c r="C1815" s="111">
        <v>10</v>
      </c>
      <c r="D1815" s="111">
        <v>4</v>
      </c>
      <c r="E1815" s="119" t="s">
        <v>1226</v>
      </c>
      <c r="F1815" s="48"/>
      <c r="G1815" s="49">
        <v>400</v>
      </c>
      <c r="H1815" s="49">
        <v>160</v>
      </c>
      <c r="I1815" s="144">
        <f t="shared" si="56"/>
        <v>40</v>
      </c>
      <c r="J1815" s="147">
        <f t="shared" si="57"/>
        <v>240</v>
      </c>
      <c r="K1815" s="178"/>
    </row>
    <row r="1816" spans="1:11" x14ac:dyDescent="0.2">
      <c r="A1816" s="47" t="s">
        <v>228</v>
      </c>
      <c r="B1816" s="48">
        <v>924</v>
      </c>
      <c r="C1816" s="111">
        <v>10</v>
      </c>
      <c r="D1816" s="111">
        <v>4</v>
      </c>
      <c r="E1816" s="119" t="s">
        <v>1226</v>
      </c>
      <c r="F1816" s="48">
        <v>300</v>
      </c>
      <c r="G1816" s="49">
        <v>400</v>
      </c>
      <c r="H1816" s="49">
        <v>160</v>
      </c>
      <c r="I1816" s="144">
        <f t="shared" si="56"/>
        <v>40</v>
      </c>
      <c r="J1816" s="147">
        <f t="shared" si="57"/>
        <v>240</v>
      </c>
      <c r="K1816" s="178"/>
    </row>
    <row r="1817" spans="1:11" ht="25.5" x14ac:dyDescent="0.2">
      <c r="A1817" s="47" t="s">
        <v>480</v>
      </c>
      <c r="B1817" s="48">
        <v>924</v>
      </c>
      <c r="C1817" s="111">
        <v>10</v>
      </c>
      <c r="D1817" s="111">
        <v>4</v>
      </c>
      <c r="E1817" s="119">
        <v>150000000</v>
      </c>
      <c r="F1817" s="48"/>
      <c r="G1817" s="49">
        <v>109394.4</v>
      </c>
      <c r="H1817" s="49">
        <v>54697.5</v>
      </c>
      <c r="I1817" s="144">
        <f t="shared" si="56"/>
        <v>50.00027423707246</v>
      </c>
      <c r="J1817" s="147">
        <f t="shared" si="57"/>
        <v>54696.899999999994</v>
      </c>
      <c r="K1817" s="178"/>
    </row>
    <row r="1818" spans="1:11" ht="25.5" x14ac:dyDescent="0.2">
      <c r="A1818" s="47" t="s">
        <v>1084</v>
      </c>
      <c r="B1818" s="48">
        <v>924</v>
      </c>
      <c r="C1818" s="111">
        <v>10</v>
      </c>
      <c r="D1818" s="111">
        <v>4</v>
      </c>
      <c r="E1818" s="119">
        <v>150300000</v>
      </c>
      <c r="F1818" s="48"/>
      <c r="G1818" s="49">
        <v>109394.4</v>
      </c>
      <c r="H1818" s="49">
        <v>54697.5</v>
      </c>
      <c r="I1818" s="144">
        <f t="shared" si="56"/>
        <v>50.00027423707246</v>
      </c>
      <c r="J1818" s="147">
        <f t="shared" si="57"/>
        <v>54696.899999999994</v>
      </c>
      <c r="K1818" s="178"/>
    </row>
    <row r="1819" spans="1:11" ht="38.25" x14ac:dyDescent="0.2">
      <c r="A1819" s="47" t="s">
        <v>873</v>
      </c>
      <c r="B1819" s="48">
        <v>924</v>
      </c>
      <c r="C1819" s="111">
        <v>10</v>
      </c>
      <c r="D1819" s="111">
        <v>4</v>
      </c>
      <c r="E1819" s="119">
        <v>150331460</v>
      </c>
      <c r="F1819" s="48"/>
      <c r="G1819" s="49">
        <v>109394.4</v>
      </c>
      <c r="H1819" s="49">
        <v>54697.5</v>
      </c>
      <c r="I1819" s="144">
        <f t="shared" si="56"/>
        <v>50.00027423707246</v>
      </c>
      <c r="J1819" s="147">
        <f t="shared" si="57"/>
        <v>54696.899999999994</v>
      </c>
      <c r="K1819" s="178"/>
    </row>
    <row r="1820" spans="1:11" x14ac:dyDescent="0.2">
      <c r="A1820" s="47" t="s">
        <v>250</v>
      </c>
      <c r="B1820" s="48">
        <v>924</v>
      </c>
      <c r="C1820" s="111">
        <v>10</v>
      </c>
      <c r="D1820" s="111">
        <v>4</v>
      </c>
      <c r="E1820" s="119">
        <v>150331460</v>
      </c>
      <c r="F1820" s="48">
        <v>500</v>
      </c>
      <c r="G1820" s="49">
        <v>109394.4</v>
      </c>
      <c r="H1820" s="49">
        <v>54697.5</v>
      </c>
      <c r="I1820" s="144">
        <f t="shared" si="56"/>
        <v>50.00027423707246</v>
      </c>
      <c r="J1820" s="147">
        <f t="shared" si="57"/>
        <v>54696.899999999994</v>
      </c>
      <c r="K1820" s="178"/>
    </row>
    <row r="1821" spans="1:11" x14ac:dyDescent="0.2">
      <c r="A1821" s="47" t="s">
        <v>79</v>
      </c>
      <c r="B1821" s="48">
        <v>924</v>
      </c>
      <c r="C1821" s="111">
        <v>10</v>
      </c>
      <c r="D1821" s="111">
        <v>6</v>
      </c>
      <c r="E1821" s="119"/>
      <c r="F1821" s="48"/>
      <c r="G1821" s="49">
        <v>813198.8</v>
      </c>
      <c r="H1821" s="49">
        <v>198894.7</v>
      </c>
      <c r="I1821" s="144">
        <f t="shared" si="56"/>
        <v>24.458312038827408</v>
      </c>
      <c r="J1821" s="147">
        <f t="shared" si="57"/>
        <v>614304.10000000009</v>
      </c>
      <c r="K1821" s="178"/>
    </row>
    <row r="1822" spans="1:11" ht="25.5" x14ac:dyDescent="0.2">
      <c r="A1822" s="47" t="s">
        <v>970</v>
      </c>
      <c r="B1822" s="48">
        <v>924</v>
      </c>
      <c r="C1822" s="111">
        <v>10</v>
      </c>
      <c r="D1822" s="111">
        <v>6</v>
      </c>
      <c r="E1822" s="119">
        <v>100000000</v>
      </c>
      <c r="F1822" s="48"/>
      <c r="G1822" s="49">
        <v>649511.5</v>
      </c>
      <c r="H1822" s="49">
        <v>124567.2</v>
      </c>
      <c r="I1822" s="144">
        <f t="shared" si="56"/>
        <v>19.178598069472212</v>
      </c>
      <c r="J1822" s="147">
        <f t="shared" si="57"/>
        <v>524944.30000000005</v>
      </c>
      <c r="K1822" s="178"/>
    </row>
    <row r="1823" spans="1:11" ht="25.5" x14ac:dyDescent="0.2">
      <c r="A1823" s="47" t="s">
        <v>515</v>
      </c>
      <c r="B1823" s="48">
        <v>924</v>
      </c>
      <c r="C1823" s="111">
        <v>10</v>
      </c>
      <c r="D1823" s="111">
        <v>6</v>
      </c>
      <c r="E1823" s="119">
        <v>120000000</v>
      </c>
      <c r="F1823" s="48"/>
      <c r="G1823" s="49">
        <v>639511.5</v>
      </c>
      <c r="H1823" s="49">
        <v>123478.3</v>
      </c>
      <c r="I1823" s="144">
        <f t="shared" si="56"/>
        <v>19.308221978807261</v>
      </c>
      <c r="J1823" s="147">
        <f t="shared" si="57"/>
        <v>516033.2</v>
      </c>
      <c r="K1823" s="178"/>
    </row>
    <row r="1824" spans="1:11" ht="25.5" x14ac:dyDescent="0.2">
      <c r="A1824" s="47" t="s">
        <v>1212</v>
      </c>
      <c r="B1824" s="48">
        <v>924</v>
      </c>
      <c r="C1824" s="111">
        <v>10</v>
      </c>
      <c r="D1824" s="111">
        <v>6</v>
      </c>
      <c r="E1824" s="119" t="s">
        <v>365</v>
      </c>
      <c r="F1824" s="48"/>
      <c r="G1824" s="49">
        <v>639511.5</v>
      </c>
      <c r="H1824" s="49">
        <v>123478.3</v>
      </c>
      <c r="I1824" s="144">
        <f t="shared" si="56"/>
        <v>19.308221978807261</v>
      </c>
      <c r="J1824" s="147">
        <f t="shared" si="57"/>
        <v>516033.2</v>
      </c>
      <c r="K1824" s="178"/>
    </row>
    <row r="1825" spans="1:11" ht="38.25" x14ac:dyDescent="0.2">
      <c r="A1825" s="47" t="s">
        <v>368</v>
      </c>
      <c r="B1825" s="48">
        <v>924</v>
      </c>
      <c r="C1825" s="111">
        <v>10</v>
      </c>
      <c r="D1825" s="111">
        <v>6</v>
      </c>
      <c r="E1825" s="119" t="s">
        <v>453</v>
      </c>
      <c r="F1825" s="48"/>
      <c r="G1825" s="49">
        <v>639511.5</v>
      </c>
      <c r="H1825" s="49">
        <v>123478.3</v>
      </c>
      <c r="I1825" s="144">
        <f t="shared" si="56"/>
        <v>19.308221978807261</v>
      </c>
      <c r="J1825" s="147">
        <f t="shared" si="57"/>
        <v>516033.2</v>
      </c>
      <c r="K1825" s="178"/>
    </row>
    <row r="1826" spans="1:11" ht="25.5" x14ac:dyDescent="0.2">
      <c r="A1826" s="47" t="s">
        <v>233</v>
      </c>
      <c r="B1826" s="48">
        <v>924</v>
      </c>
      <c r="C1826" s="111">
        <v>10</v>
      </c>
      <c r="D1826" s="111">
        <v>6</v>
      </c>
      <c r="E1826" s="119" t="s">
        <v>453</v>
      </c>
      <c r="F1826" s="48">
        <v>200</v>
      </c>
      <c r="G1826" s="49">
        <v>54847.1</v>
      </c>
      <c r="H1826" s="49">
        <v>0</v>
      </c>
      <c r="I1826" s="144">
        <f t="shared" si="56"/>
        <v>0</v>
      </c>
      <c r="J1826" s="147">
        <f t="shared" si="57"/>
        <v>54847.1</v>
      </c>
      <c r="K1826" s="178"/>
    </row>
    <row r="1827" spans="1:11" ht="25.5" x14ac:dyDescent="0.2">
      <c r="A1827" s="47" t="s">
        <v>263</v>
      </c>
      <c r="B1827" s="48">
        <v>924</v>
      </c>
      <c r="C1827" s="111">
        <v>10</v>
      </c>
      <c r="D1827" s="111">
        <v>6</v>
      </c>
      <c r="E1827" s="119" t="s">
        <v>453</v>
      </c>
      <c r="F1827" s="48">
        <v>400</v>
      </c>
      <c r="G1827" s="49">
        <v>584664.4</v>
      </c>
      <c r="H1827" s="49">
        <v>123478.3</v>
      </c>
      <c r="I1827" s="144">
        <f t="shared" si="56"/>
        <v>21.11951745308933</v>
      </c>
      <c r="J1827" s="147">
        <f t="shared" si="57"/>
        <v>461186.10000000003</v>
      </c>
      <c r="K1827" s="178"/>
    </row>
    <row r="1828" spans="1:11" ht="25.5" x14ac:dyDescent="0.2">
      <c r="A1828" s="47" t="s">
        <v>1199</v>
      </c>
      <c r="B1828" s="48">
        <v>924</v>
      </c>
      <c r="C1828" s="111">
        <v>10</v>
      </c>
      <c r="D1828" s="111">
        <v>6</v>
      </c>
      <c r="E1828" s="119">
        <v>140000000</v>
      </c>
      <c r="F1828" s="48"/>
      <c r="G1828" s="49">
        <v>10000</v>
      </c>
      <c r="H1828" s="49">
        <v>1088.9000000000001</v>
      </c>
      <c r="I1828" s="144">
        <f t="shared" si="56"/>
        <v>10.889000000000001</v>
      </c>
      <c r="J1828" s="147">
        <f t="shared" si="57"/>
        <v>8911.1</v>
      </c>
      <c r="K1828" s="178"/>
    </row>
    <row r="1829" spans="1:11" ht="25.5" x14ac:dyDescent="0.2">
      <c r="A1829" s="47" t="s">
        <v>1227</v>
      </c>
      <c r="B1829" s="48">
        <v>924</v>
      </c>
      <c r="C1829" s="111">
        <v>10</v>
      </c>
      <c r="D1829" s="111">
        <v>6</v>
      </c>
      <c r="E1829" s="119">
        <v>140800000</v>
      </c>
      <c r="F1829" s="48"/>
      <c r="G1829" s="49">
        <v>10000</v>
      </c>
      <c r="H1829" s="49">
        <v>1088.9000000000001</v>
      </c>
      <c r="I1829" s="144">
        <f t="shared" si="56"/>
        <v>10.889000000000001</v>
      </c>
      <c r="J1829" s="147">
        <f t="shared" si="57"/>
        <v>8911.1</v>
      </c>
      <c r="K1829" s="178"/>
    </row>
    <row r="1830" spans="1:11" ht="25.5" x14ac:dyDescent="0.2">
      <c r="A1830" s="47" t="s">
        <v>708</v>
      </c>
      <c r="B1830" s="48">
        <v>924</v>
      </c>
      <c r="C1830" s="111">
        <v>10</v>
      </c>
      <c r="D1830" s="111">
        <v>6</v>
      </c>
      <c r="E1830" s="119">
        <v>140800330</v>
      </c>
      <c r="F1830" s="48"/>
      <c r="G1830" s="49">
        <v>10000</v>
      </c>
      <c r="H1830" s="49">
        <v>1088.9000000000001</v>
      </c>
      <c r="I1830" s="144">
        <f t="shared" si="56"/>
        <v>10.889000000000001</v>
      </c>
      <c r="J1830" s="147">
        <f t="shared" si="57"/>
        <v>8911.1</v>
      </c>
      <c r="K1830" s="178"/>
    </row>
    <row r="1831" spans="1:11" ht="25.5" x14ac:dyDescent="0.2">
      <c r="A1831" s="47" t="s">
        <v>233</v>
      </c>
      <c r="B1831" s="48">
        <v>924</v>
      </c>
      <c r="C1831" s="111">
        <v>10</v>
      </c>
      <c r="D1831" s="111">
        <v>6</v>
      </c>
      <c r="E1831" s="119">
        <v>140800330</v>
      </c>
      <c r="F1831" s="48">
        <v>200</v>
      </c>
      <c r="G1831" s="49">
        <v>10000</v>
      </c>
      <c r="H1831" s="49">
        <v>1088.9000000000001</v>
      </c>
      <c r="I1831" s="144">
        <f t="shared" si="56"/>
        <v>10.889000000000001</v>
      </c>
      <c r="J1831" s="147">
        <f t="shared" si="57"/>
        <v>8911.1</v>
      </c>
      <c r="K1831" s="178"/>
    </row>
    <row r="1832" spans="1:11" ht="25.5" x14ac:dyDescent="0.2">
      <c r="A1832" s="47" t="s">
        <v>1051</v>
      </c>
      <c r="B1832" s="48">
        <v>924</v>
      </c>
      <c r="C1832" s="111">
        <v>10</v>
      </c>
      <c r="D1832" s="111">
        <v>6</v>
      </c>
      <c r="E1832" s="119">
        <v>1400000000</v>
      </c>
      <c r="F1832" s="48"/>
      <c r="G1832" s="49">
        <v>500</v>
      </c>
      <c r="H1832" s="49">
        <v>0</v>
      </c>
      <c r="I1832" s="144">
        <f t="shared" si="56"/>
        <v>0</v>
      </c>
      <c r="J1832" s="147">
        <f t="shared" si="57"/>
        <v>500</v>
      </c>
      <c r="K1832" s="178"/>
    </row>
    <row r="1833" spans="1:11" ht="25.5" x14ac:dyDescent="0.2">
      <c r="A1833" s="47" t="s">
        <v>1052</v>
      </c>
      <c r="B1833" s="48">
        <v>924</v>
      </c>
      <c r="C1833" s="111">
        <v>10</v>
      </c>
      <c r="D1833" s="111">
        <v>6</v>
      </c>
      <c r="E1833" s="119">
        <v>1450000000</v>
      </c>
      <c r="F1833" s="48"/>
      <c r="G1833" s="49">
        <v>500</v>
      </c>
      <c r="H1833" s="49">
        <v>0</v>
      </c>
      <c r="I1833" s="144">
        <f t="shared" si="56"/>
        <v>0</v>
      </c>
      <c r="J1833" s="147">
        <f t="shared" si="57"/>
        <v>500</v>
      </c>
      <c r="K1833" s="178"/>
    </row>
    <row r="1834" spans="1:11" ht="51" x14ac:dyDescent="0.2">
      <c r="A1834" s="47" t="s">
        <v>1080</v>
      </c>
      <c r="B1834" s="48">
        <v>924</v>
      </c>
      <c r="C1834" s="111">
        <v>10</v>
      </c>
      <c r="D1834" s="111">
        <v>6</v>
      </c>
      <c r="E1834" s="119">
        <v>1450400000</v>
      </c>
      <c r="F1834" s="48"/>
      <c r="G1834" s="49">
        <v>500</v>
      </c>
      <c r="H1834" s="49">
        <v>0</v>
      </c>
      <c r="I1834" s="144">
        <f t="shared" si="56"/>
        <v>0</v>
      </c>
      <c r="J1834" s="147">
        <f t="shared" si="57"/>
        <v>500</v>
      </c>
      <c r="K1834" s="178"/>
    </row>
    <row r="1835" spans="1:11" ht="25.5" x14ac:dyDescent="0.2">
      <c r="A1835" s="47" t="s">
        <v>287</v>
      </c>
      <c r="B1835" s="48">
        <v>924</v>
      </c>
      <c r="C1835" s="111">
        <v>10</v>
      </c>
      <c r="D1835" s="111">
        <v>6</v>
      </c>
      <c r="E1835" s="119">
        <v>1450406000</v>
      </c>
      <c r="F1835" s="48"/>
      <c r="G1835" s="49">
        <v>500</v>
      </c>
      <c r="H1835" s="49">
        <v>0</v>
      </c>
      <c r="I1835" s="144">
        <f t="shared" si="56"/>
        <v>0</v>
      </c>
      <c r="J1835" s="147">
        <f t="shared" si="57"/>
        <v>500</v>
      </c>
      <c r="K1835" s="178"/>
    </row>
    <row r="1836" spans="1:11" ht="25.5" x14ac:dyDescent="0.2">
      <c r="A1836" s="47" t="s">
        <v>226</v>
      </c>
      <c r="B1836" s="48">
        <v>924</v>
      </c>
      <c r="C1836" s="111">
        <v>10</v>
      </c>
      <c r="D1836" s="111">
        <v>6</v>
      </c>
      <c r="E1836" s="119">
        <v>1450406000</v>
      </c>
      <c r="F1836" s="48">
        <v>600</v>
      </c>
      <c r="G1836" s="49">
        <v>500</v>
      </c>
      <c r="H1836" s="49">
        <v>0</v>
      </c>
      <c r="I1836" s="144">
        <f t="shared" si="56"/>
        <v>0</v>
      </c>
      <c r="J1836" s="147">
        <f t="shared" si="57"/>
        <v>500</v>
      </c>
      <c r="K1836" s="178"/>
    </row>
    <row r="1837" spans="1:11" ht="25.5" x14ac:dyDescent="0.2">
      <c r="A1837" s="47" t="s">
        <v>1117</v>
      </c>
      <c r="B1837" s="48">
        <v>924</v>
      </c>
      <c r="C1837" s="111">
        <v>10</v>
      </c>
      <c r="D1837" s="111">
        <v>6</v>
      </c>
      <c r="E1837" s="119">
        <v>2500000000</v>
      </c>
      <c r="F1837" s="48"/>
      <c r="G1837" s="49">
        <v>242</v>
      </c>
      <c r="H1837" s="49">
        <v>0</v>
      </c>
      <c r="I1837" s="144">
        <f t="shared" si="56"/>
        <v>0</v>
      </c>
      <c r="J1837" s="147">
        <f t="shared" si="57"/>
        <v>242</v>
      </c>
      <c r="K1837" s="178"/>
    </row>
    <row r="1838" spans="1:11" ht="25.5" x14ac:dyDescent="0.2">
      <c r="A1838" s="47" t="s">
        <v>1118</v>
      </c>
      <c r="B1838" s="48">
        <v>924</v>
      </c>
      <c r="C1838" s="111">
        <v>10</v>
      </c>
      <c r="D1838" s="111">
        <v>6</v>
      </c>
      <c r="E1838" s="119">
        <v>2550000000</v>
      </c>
      <c r="F1838" s="48"/>
      <c r="G1838" s="49">
        <v>242</v>
      </c>
      <c r="H1838" s="49">
        <v>0</v>
      </c>
      <c r="I1838" s="144">
        <f t="shared" si="56"/>
        <v>0</v>
      </c>
      <c r="J1838" s="147">
        <f t="shared" si="57"/>
        <v>242</v>
      </c>
      <c r="K1838" s="178"/>
    </row>
    <row r="1839" spans="1:11" ht="25.5" x14ac:dyDescent="0.2">
      <c r="A1839" s="47" t="s">
        <v>1118</v>
      </c>
      <c r="B1839" s="48">
        <v>924</v>
      </c>
      <c r="C1839" s="111">
        <v>10</v>
      </c>
      <c r="D1839" s="111">
        <v>6</v>
      </c>
      <c r="E1839" s="119">
        <v>2550100000</v>
      </c>
      <c r="F1839" s="48"/>
      <c r="G1839" s="49">
        <v>70</v>
      </c>
      <c r="H1839" s="49">
        <v>0</v>
      </c>
      <c r="I1839" s="144">
        <f t="shared" si="56"/>
        <v>0</v>
      </c>
      <c r="J1839" s="147">
        <f t="shared" si="57"/>
        <v>70</v>
      </c>
      <c r="K1839" s="178"/>
    </row>
    <row r="1840" spans="1:11" ht="25.5" x14ac:dyDescent="0.2">
      <c r="A1840" s="47" t="s">
        <v>497</v>
      </c>
      <c r="B1840" s="48">
        <v>924</v>
      </c>
      <c r="C1840" s="111">
        <v>10</v>
      </c>
      <c r="D1840" s="111">
        <v>6</v>
      </c>
      <c r="E1840" s="119">
        <v>2550103010</v>
      </c>
      <c r="F1840" s="48"/>
      <c r="G1840" s="49">
        <v>70</v>
      </c>
      <c r="H1840" s="49">
        <v>0</v>
      </c>
      <c r="I1840" s="144">
        <f t="shared" si="56"/>
        <v>0</v>
      </c>
      <c r="J1840" s="147">
        <f t="shared" si="57"/>
        <v>70</v>
      </c>
      <c r="K1840" s="178"/>
    </row>
    <row r="1841" spans="1:12" ht="25.5" x14ac:dyDescent="0.2">
      <c r="A1841" s="47" t="s">
        <v>233</v>
      </c>
      <c r="B1841" s="48">
        <v>924</v>
      </c>
      <c r="C1841" s="111">
        <v>10</v>
      </c>
      <c r="D1841" s="111">
        <v>6</v>
      </c>
      <c r="E1841" s="119">
        <v>2550103010</v>
      </c>
      <c r="F1841" s="48">
        <v>200</v>
      </c>
      <c r="G1841" s="49">
        <v>70</v>
      </c>
      <c r="H1841" s="49">
        <v>0</v>
      </c>
      <c r="I1841" s="144">
        <f t="shared" si="56"/>
        <v>0</v>
      </c>
      <c r="J1841" s="147">
        <f t="shared" si="57"/>
        <v>70</v>
      </c>
      <c r="K1841" s="178"/>
    </row>
    <row r="1842" spans="1:12" ht="25.5" x14ac:dyDescent="0.2">
      <c r="A1842" s="47" t="s">
        <v>1228</v>
      </c>
      <c r="B1842" s="48">
        <v>924</v>
      </c>
      <c r="C1842" s="111">
        <v>10</v>
      </c>
      <c r="D1842" s="111">
        <v>6</v>
      </c>
      <c r="E1842" s="119">
        <v>2550200000</v>
      </c>
      <c r="F1842" s="48"/>
      <c r="G1842" s="49">
        <v>172</v>
      </c>
      <c r="H1842" s="49">
        <v>0</v>
      </c>
      <c r="I1842" s="144">
        <f t="shared" si="56"/>
        <v>0</v>
      </c>
      <c r="J1842" s="147">
        <f t="shared" si="57"/>
        <v>172</v>
      </c>
      <c r="K1842" s="178"/>
    </row>
    <row r="1843" spans="1:12" ht="25.5" x14ac:dyDescent="0.2">
      <c r="A1843" s="47" t="s">
        <v>513</v>
      </c>
      <c r="B1843" s="48">
        <v>924</v>
      </c>
      <c r="C1843" s="111">
        <v>10</v>
      </c>
      <c r="D1843" s="111">
        <v>6</v>
      </c>
      <c r="E1843" s="119">
        <v>2550203020</v>
      </c>
      <c r="F1843" s="48"/>
      <c r="G1843" s="49">
        <v>172</v>
      </c>
      <c r="H1843" s="49">
        <v>0</v>
      </c>
      <c r="I1843" s="144">
        <f t="shared" si="56"/>
        <v>0</v>
      </c>
      <c r="J1843" s="147">
        <f t="shared" si="57"/>
        <v>172</v>
      </c>
      <c r="K1843" s="178"/>
    </row>
    <row r="1844" spans="1:12" ht="25.5" x14ac:dyDescent="0.2">
      <c r="A1844" s="47" t="s">
        <v>233</v>
      </c>
      <c r="B1844" s="48">
        <v>924</v>
      </c>
      <c r="C1844" s="111">
        <v>10</v>
      </c>
      <c r="D1844" s="111">
        <v>6</v>
      </c>
      <c r="E1844" s="119">
        <v>2550203020</v>
      </c>
      <c r="F1844" s="48">
        <v>200</v>
      </c>
      <c r="G1844" s="49">
        <v>172</v>
      </c>
      <c r="H1844" s="49">
        <v>0</v>
      </c>
      <c r="I1844" s="144">
        <f t="shared" si="56"/>
        <v>0</v>
      </c>
      <c r="J1844" s="147">
        <f t="shared" si="57"/>
        <v>172</v>
      </c>
      <c r="K1844" s="178"/>
    </row>
    <row r="1845" spans="1:12" x14ac:dyDescent="0.2">
      <c r="A1845" s="47" t="s">
        <v>358</v>
      </c>
      <c r="B1845" s="48">
        <v>924</v>
      </c>
      <c r="C1845" s="111">
        <v>10</v>
      </c>
      <c r="D1845" s="111">
        <v>6</v>
      </c>
      <c r="E1845" s="119">
        <v>8600000000</v>
      </c>
      <c r="F1845" s="48"/>
      <c r="G1845" s="49">
        <v>122169.5</v>
      </c>
      <c r="H1845" s="49">
        <v>52416.1</v>
      </c>
      <c r="I1845" s="144">
        <f t="shared" si="56"/>
        <v>42.904407401192607</v>
      </c>
      <c r="J1845" s="147">
        <f t="shared" si="57"/>
        <v>69753.399999999994</v>
      </c>
      <c r="K1845" s="177"/>
      <c r="L1845" s="23"/>
    </row>
    <row r="1846" spans="1:12" x14ac:dyDescent="0.2">
      <c r="A1846" s="47" t="s">
        <v>369</v>
      </c>
      <c r="B1846" s="48">
        <v>924</v>
      </c>
      <c r="C1846" s="111">
        <v>10</v>
      </c>
      <c r="D1846" s="111">
        <v>6</v>
      </c>
      <c r="E1846" s="119">
        <v>8600002150</v>
      </c>
      <c r="F1846" s="48"/>
      <c r="G1846" s="49">
        <v>8380.2000000000007</v>
      </c>
      <c r="H1846" s="49">
        <v>5292.2</v>
      </c>
      <c r="I1846" s="144">
        <f t="shared" si="56"/>
        <v>63.151237440633864</v>
      </c>
      <c r="J1846" s="147">
        <f t="shared" si="57"/>
        <v>3088.0000000000009</v>
      </c>
      <c r="K1846" s="178"/>
    </row>
    <row r="1847" spans="1:12" ht="25.5" x14ac:dyDescent="0.2">
      <c r="A1847" s="47" t="s">
        <v>233</v>
      </c>
      <c r="B1847" s="48">
        <v>924</v>
      </c>
      <c r="C1847" s="111">
        <v>10</v>
      </c>
      <c r="D1847" s="111">
        <v>6</v>
      </c>
      <c r="E1847" s="119">
        <v>8600002150</v>
      </c>
      <c r="F1847" s="48">
        <v>200</v>
      </c>
      <c r="G1847" s="49">
        <v>8380.2000000000007</v>
      </c>
      <c r="H1847" s="49">
        <v>5292.2</v>
      </c>
      <c r="I1847" s="144">
        <f t="shared" si="56"/>
        <v>63.151237440633864</v>
      </c>
      <c r="J1847" s="147">
        <f t="shared" si="57"/>
        <v>3088.0000000000009</v>
      </c>
      <c r="K1847" s="178"/>
    </row>
    <row r="1848" spans="1:12" ht="25.5" x14ac:dyDescent="0.2">
      <c r="A1848" s="47" t="s">
        <v>874</v>
      </c>
      <c r="B1848" s="48">
        <v>924</v>
      </c>
      <c r="C1848" s="111">
        <v>10</v>
      </c>
      <c r="D1848" s="111">
        <v>6</v>
      </c>
      <c r="E1848" s="119">
        <v>8600040550</v>
      </c>
      <c r="F1848" s="48"/>
      <c r="G1848" s="49">
        <v>77692.2</v>
      </c>
      <c r="H1848" s="49">
        <v>29559.200000000001</v>
      </c>
      <c r="I1848" s="144">
        <f t="shared" si="56"/>
        <v>38.046547787293967</v>
      </c>
      <c r="J1848" s="147">
        <f t="shared" si="57"/>
        <v>48133</v>
      </c>
      <c r="K1848" s="178"/>
    </row>
    <row r="1849" spans="1:12" ht="38.25" x14ac:dyDescent="0.2">
      <c r="A1849" s="47" t="s">
        <v>231</v>
      </c>
      <c r="B1849" s="48">
        <v>924</v>
      </c>
      <c r="C1849" s="111">
        <v>10</v>
      </c>
      <c r="D1849" s="111">
        <v>6</v>
      </c>
      <c r="E1849" s="119">
        <v>8600040550</v>
      </c>
      <c r="F1849" s="48">
        <v>100</v>
      </c>
      <c r="G1849" s="49">
        <v>71929</v>
      </c>
      <c r="H1849" s="49">
        <v>28561</v>
      </c>
      <c r="I1849" s="144">
        <f t="shared" si="56"/>
        <v>39.70721127778782</v>
      </c>
      <c r="J1849" s="147">
        <f t="shared" si="57"/>
        <v>43368</v>
      </c>
      <c r="K1849" s="178"/>
    </row>
    <row r="1850" spans="1:12" ht="25.5" x14ac:dyDescent="0.2">
      <c r="A1850" s="47" t="s">
        <v>233</v>
      </c>
      <c r="B1850" s="48">
        <v>924</v>
      </c>
      <c r="C1850" s="111">
        <v>10</v>
      </c>
      <c r="D1850" s="111">
        <v>6</v>
      </c>
      <c r="E1850" s="119">
        <v>8600040550</v>
      </c>
      <c r="F1850" s="48">
        <v>200</v>
      </c>
      <c r="G1850" s="49">
        <v>5569.2</v>
      </c>
      <c r="H1850" s="49">
        <v>949.2</v>
      </c>
      <c r="I1850" s="144">
        <f t="shared" si="56"/>
        <v>17.043740573152338</v>
      </c>
      <c r="J1850" s="147">
        <f t="shared" si="57"/>
        <v>4620</v>
      </c>
      <c r="K1850" s="178"/>
    </row>
    <row r="1851" spans="1:12" x14ac:dyDescent="0.2">
      <c r="A1851" s="47" t="s">
        <v>227</v>
      </c>
      <c r="B1851" s="48">
        <v>924</v>
      </c>
      <c r="C1851" s="111">
        <v>10</v>
      </c>
      <c r="D1851" s="111">
        <v>6</v>
      </c>
      <c r="E1851" s="119">
        <v>8600040550</v>
      </c>
      <c r="F1851" s="48">
        <v>800</v>
      </c>
      <c r="G1851" s="49">
        <v>194</v>
      </c>
      <c r="H1851" s="49">
        <v>49</v>
      </c>
      <c r="I1851" s="144">
        <f t="shared" si="56"/>
        <v>25.257731958762886</v>
      </c>
      <c r="J1851" s="147">
        <f t="shared" si="57"/>
        <v>145</v>
      </c>
      <c r="K1851" s="178"/>
    </row>
    <row r="1852" spans="1:12" ht="25.5" x14ac:dyDescent="0.2">
      <c r="A1852" s="47" t="s">
        <v>370</v>
      </c>
      <c r="B1852" s="48">
        <v>924</v>
      </c>
      <c r="C1852" s="111">
        <v>10</v>
      </c>
      <c r="D1852" s="111">
        <v>6</v>
      </c>
      <c r="E1852" s="119">
        <v>8600040594</v>
      </c>
      <c r="F1852" s="48"/>
      <c r="G1852" s="49">
        <v>35610.300000000003</v>
      </c>
      <c r="H1852" s="49">
        <v>17564.7</v>
      </c>
      <c r="I1852" s="144">
        <f t="shared" si="56"/>
        <v>49.324774012013378</v>
      </c>
      <c r="J1852" s="147">
        <f t="shared" si="57"/>
        <v>18045.600000000002</v>
      </c>
      <c r="K1852" s="178"/>
    </row>
    <row r="1853" spans="1:12" ht="25.5" x14ac:dyDescent="0.2">
      <c r="A1853" s="47" t="s">
        <v>226</v>
      </c>
      <c r="B1853" s="48">
        <v>924</v>
      </c>
      <c r="C1853" s="111">
        <v>10</v>
      </c>
      <c r="D1853" s="111">
        <v>6</v>
      </c>
      <c r="E1853" s="119">
        <v>8600040594</v>
      </c>
      <c r="F1853" s="48">
        <v>600</v>
      </c>
      <c r="G1853" s="49">
        <v>35610.300000000003</v>
      </c>
      <c r="H1853" s="49">
        <v>17564.7</v>
      </c>
      <c r="I1853" s="144">
        <f t="shared" si="56"/>
        <v>49.324774012013378</v>
      </c>
      <c r="J1853" s="147">
        <f t="shared" si="57"/>
        <v>18045.600000000002</v>
      </c>
      <c r="K1853" s="178"/>
    </row>
    <row r="1854" spans="1:12" ht="38.25" x14ac:dyDescent="0.2">
      <c r="A1854" s="47" t="s">
        <v>875</v>
      </c>
      <c r="B1854" s="48">
        <v>924</v>
      </c>
      <c r="C1854" s="111">
        <v>10</v>
      </c>
      <c r="D1854" s="111">
        <v>6</v>
      </c>
      <c r="E1854" s="119" t="s">
        <v>454</v>
      </c>
      <c r="F1854" s="48"/>
      <c r="G1854" s="49">
        <v>486.8</v>
      </c>
      <c r="H1854" s="49">
        <v>0</v>
      </c>
      <c r="I1854" s="144">
        <f t="shared" si="56"/>
        <v>0</v>
      </c>
      <c r="J1854" s="147">
        <f t="shared" si="57"/>
        <v>486.8</v>
      </c>
      <c r="K1854" s="178"/>
    </row>
    <row r="1855" spans="1:12" x14ac:dyDescent="0.2">
      <c r="A1855" s="47" t="s">
        <v>250</v>
      </c>
      <c r="B1855" s="48">
        <v>924</v>
      </c>
      <c r="C1855" s="111">
        <v>10</v>
      </c>
      <c r="D1855" s="111">
        <v>6</v>
      </c>
      <c r="E1855" s="119" t="s">
        <v>454</v>
      </c>
      <c r="F1855" s="48">
        <v>500</v>
      </c>
      <c r="G1855" s="49">
        <v>486.8</v>
      </c>
      <c r="H1855" s="49">
        <v>0</v>
      </c>
      <c r="I1855" s="144">
        <f t="shared" si="56"/>
        <v>0</v>
      </c>
      <c r="J1855" s="147">
        <f t="shared" si="57"/>
        <v>486.8</v>
      </c>
      <c r="K1855" s="178"/>
    </row>
    <row r="1856" spans="1:12" x14ac:dyDescent="0.2">
      <c r="A1856" s="47" t="s">
        <v>230</v>
      </c>
      <c r="B1856" s="48">
        <v>924</v>
      </c>
      <c r="C1856" s="111">
        <v>10</v>
      </c>
      <c r="D1856" s="111">
        <v>6</v>
      </c>
      <c r="E1856" s="119">
        <v>8900000000</v>
      </c>
      <c r="F1856" s="48"/>
      <c r="G1856" s="49">
        <v>40775.800000000003</v>
      </c>
      <c r="H1856" s="49">
        <v>21911.4</v>
      </c>
      <c r="I1856" s="144">
        <f t="shared" si="56"/>
        <v>53.736284757135358</v>
      </c>
      <c r="J1856" s="147">
        <f t="shared" si="57"/>
        <v>18864.400000000001</v>
      </c>
      <c r="K1856" s="178"/>
    </row>
    <row r="1857" spans="1:11" x14ac:dyDescent="0.2">
      <c r="A1857" s="47" t="s">
        <v>230</v>
      </c>
      <c r="B1857" s="48">
        <v>924</v>
      </c>
      <c r="C1857" s="111">
        <v>10</v>
      </c>
      <c r="D1857" s="111">
        <v>6</v>
      </c>
      <c r="E1857" s="119">
        <v>8900000110</v>
      </c>
      <c r="F1857" s="48"/>
      <c r="G1857" s="49">
        <v>35939</v>
      </c>
      <c r="H1857" s="49">
        <v>20410.2</v>
      </c>
      <c r="I1857" s="144">
        <f t="shared" si="56"/>
        <v>56.791229583460868</v>
      </c>
      <c r="J1857" s="147">
        <f t="shared" si="57"/>
        <v>15528.8</v>
      </c>
      <c r="K1857" s="178"/>
    </row>
    <row r="1858" spans="1:11" ht="38.25" x14ac:dyDescent="0.2">
      <c r="A1858" s="47" t="s">
        <v>231</v>
      </c>
      <c r="B1858" s="48">
        <v>924</v>
      </c>
      <c r="C1858" s="111">
        <v>10</v>
      </c>
      <c r="D1858" s="111">
        <v>6</v>
      </c>
      <c r="E1858" s="119">
        <v>8900000110</v>
      </c>
      <c r="F1858" s="48">
        <v>100</v>
      </c>
      <c r="G1858" s="49">
        <v>35939</v>
      </c>
      <c r="H1858" s="49">
        <v>20410.2</v>
      </c>
      <c r="I1858" s="144">
        <f t="shared" si="56"/>
        <v>56.791229583460868</v>
      </c>
      <c r="J1858" s="147">
        <f t="shared" si="57"/>
        <v>15528.8</v>
      </c>
      <c r="K1858" s="178"/>
    </row>
    <row r="1859" spans="1:11" x14ac:dyDescent="0.2">
      <c r="A1859" s="47" t="s">
        <v>230</v>
      </c>
      <c r="B1859" s="48">
        <v>924</v>
      </c>
      <c r="C1859" s="111">
        <v>10</v>
      </c>
      <c r="D1859" s="111">
        <v>6</v>
      </c>
      <c r="E1859" s="119">
        <v>8900000190</v>
      </c>
      <c r="F1859" s="48"/>
      <c r="G1859" s="49">
        <v>2915.8</v>
      </c>
      <c r="H1859" s="49">
        <v>1136.7</v>
      </c>
      <c r="I1859" s="144">
        <f t="shared" si="56"/>
        <v>38.984155291858151</v>
      </c>
      <c r="J1859" s="147">
        <f t="shared" si="57"/>
        <v>1779.1000000000001</v>
      </c>
      <c r="K1859" s="178"/>
    </row>
    <row r="1860" spans="1:11" ht="38.25" x14ac:dyDescent="0.2">
      <c r="A1860" s="47" t="s">
        <v>231</v>
      </c>
      <c r="B1860" s="48">
        <v>924</v>
      </c>
      <c r="C1860" s="111">
        <v>10</v>
      </c>
      <c r="D1860" s="111">
        <v>6</v>
      </c>
      <c r="E1860" s="119">
        <v>8900000190</v>
      </c>
      <c r="F1860" s="48">
        <v>100</v>
      </c>
      <c r="G1860" s="49">
        <v>900</v>
      </c>
      <c r="H1860" s="49">
        <v>450</v>
      </c>
      <c r="I1860" s="144">
        <f t="shared" si="56"/>
        <v>50</v>
      </c>
      <c r="J1860" s="147">
        <f t="shared" si="57"/>
        <v>450</v>
      </c>
      <c r="K1860" s="178"/>
    </row>
    <row r="1861" spans="1:11" ht="25.5" x14ac:dyDescent="0.2">
      <c r="A1861" s="47" t="s">
        <v>233</v>
      </c>
      <c r="B1861" s="48">
        <v>924</v>
      </c>
      <c r="C1861" s="111">
        <v>10</v>
      </c>
      <c r="D1861" s="111">
        <v>6</v>
      </c>
      <c r="E1861" s="119">
        <v>8900000190</v>
      </c>
      <c r="F1861" s="48">
        <v>200</v>
      </c>
      <c r="G1861" s="49">
        <v>1956.1</v>
      </c>
      <c r="H1861" s="49">
        <v>666.1</v>
      </c>
      <c r="I1861" s="144">
        <f t="shared" si="56"/>
        <v>34.052451306170447</v>
      </c>
      <c r="J1861" s="147">
        <f t="shared" si="57"/>
        <v>1290</v>
      </c>
      <c r="K1861" s="178"/>
    </row>
    <row r="1862" spans="1:11" x14ac:dyDescent="0.2">
      <c r="A1862" s="47" t="s">
        <v>227</v>
      </c>
      <c r="B1862" s="48">
        <v>924</v>
      </c>
      <c r="C1862" s="111">
        <v>10</v>
      </c>
      <c r="D1862" s="111">
        <v>6</v>
      </c>
      <c r="E1862" s="119">
        <v>8900000190</v>
      </c>
      <c r="F1862" s="48">
        <v>800</v>
      </c>
      <c r="G1862" s="49">
        <v>59.7</v>
      </c>
      <c r="H1862" s="49">
        <v>20.6</v>
      </c>
      <c r="I1862" s="144">
        <f t="shared" si="56"/>
        <v>34.505862646566165</v>
      </c>
      <c r="J1862" s="147">
        <f t="shared" si="57"/>
        <v>39.1</v>
      </c>
      <c r="K1862" s="178"/>
    </row>
    <row r="1863" spans="1:11" ht="25.5" x14ac:dyDescent="0.2">
      <c r="A1863" s="47" t="s">
        <v>806</v>
      </c>
      <c r="B1863" s="48">
        <v>924</v>
      </c>
      <c r="C1863" s="111">
        <v>10</v>
      </c>
      <c r="D1863" s="111">
        <v>6</v>
      </c>
      <c r="E1863" s="119">
        <v>8900000870</v>
      </c>
      <c r="F1863" s="48"/>
      <c r="G1863" s="49">
        <v>585</v>
      </c>
      <c r="H1863" s="49">
        <v>234.5</v>
      </c>
      <c r="I1863" s="144">
        <f t="shared" si="56"/>
        <v>40.085470085470085</v>
      </c>
      <c r="J1863" s="147">
        <f t="shared" si="57"/>
        <v>350.5</v>
      </c>
      <c r="K1863" s="178"/>
    </row>
    <row r="1864" spans="1:11" ht="38.25" x14ac:dyDescent="0.2">
      <c r="A1864" s="47" t="s">
        <v>231</v>
      </c>
      <c r="B1864" s="48">
        <v>924</v>
      </c>
      <c r="C1864" s="111">
        <v>10</v>
      </c>
      <c r="D1864" s="111">
        <v>6</v>
      </c>
      <c r="E1864" s="119">
        <v>8900000870</v>
      </c>
      <c r="F1864" s="48">
        <v>100</v>
      </c>
      <c r="G1864" s="49">
        <v>585</v>
      </c>
      <c r="H1864" s="49">
        <v>234.5</v>
      </c>
      <c r="I1864" s="144">
        <f t="shared" si="56"/>
        <v>40.085470085470085</v>
      </c>
      <c r="J1864" s="147">
        <f t="shared" si="57"/>
        <v>350.5</v>
      </c>
      <c r="K1864" s="178"/>
    </row>
    <row r="1865" spans="1:11" ht="25.5" x14ac:dyDescent="0.2">
      <c r="A1865" s="47" t="s">
        <v>1463</v>
      </c>
      <c r="B1865" s="48">
        <v>924</v>
      </c>
      <c r="C1865" s="111">
        <v>10</v>
      </c>
      <c r="D1865" s="111">
        <v>6</v>
      </c>
      <c r="E1865" s="119">
        <v>8900055490</v>
      </c>
      <c r="F1865" s="48"/>
      <c r="G1865" s="49">
        <v>1336</v>
      </c>
      <c r="H1865" s="49">
        <v>130</v>
      </c>
      <c r="I1865" s="144">
        <f t="shared" si="56"/>
        <v>9.7305389221556897</v>
      </c>
      <c r="J1865" s="147">
        <f t="shared" si="57"/>
        <v>1206</v>
      </c>
      <c r="K1865" s="178"/>
    </row>
    <row r="1866" spans="1:11" ht="38.25" x14ac:dyDescent="0.2">
      <c r="A1866" s="47" t="s">
        <v>231</v>
      </c>
      <c r="B1866" s="48">
        <v>924</v>
      </c>
      <c r="C1866" s="111">
        <v>10</v>
      </c>
      <c r="D1866" s="111">
        <v>6</v>
      </c>
      <c r="E1866" s="119">
        <v>8900055490</v>
      </c>
      <c r="F1866" s="48">
        <v>100</v>
      </c>
      <c r="G1866" s="49">
        <v>1336</v>
      </c>
      <c r="H1866" s="49">
        <v>130</v>
      </c>
      <c r="I1866" s="144">
        <f t="shared" ref="I1866:I1929" si="58">H1866/G1866*100</f>
        <v>9.7305389221556897</v>
      </c>
      <c r="J1866" s="147">
        <f t="shared" ref="J1866:J1929" si="59">G1866-H1866</f>
        <v>1206</v>
      </c>
      <c r="K1866" s="178"/>
    </row>
    <row r="1867" spans="1:11" s="22" customFormat="1" x14ac:dyDescent="0.2">
      <c r="A1867" s="77" t="s">
        <v>876</v>
      </c>
      <c r="B1867" s="78">
        <v>925</v>
      </c>
      <c r="C1867" s="110"/>
      <c r="D1867" s="110"/>
      <c r="E1867" s="118"/>
      <c r="F1867" s="78"/>
      <c r="G1867" s="76">
        <v>374724.1</v>
      </c>
      <c r="H1867" s="76">
        <v>209677</v>
      </c>
      <c r="I1867" s="138">
        <f t="shared" si="58"/>
        <v>55.955034650827109</v>
      </c>
      <c r="J1867" s="147">
        <f t="shared" si="59"/>
        <v>165047.09999999998</v>
      </c>
      <c r="K1867" s="179"/>
    </row>
    <row r="1868" spans="1:11" x14ac:dyDescent="0.2">
      <c r="A1868" s="47" t="s">
        <v>158</v>
      </c>
      <c r="B1868" s="48">
        <v>925</v>
      </c>
      <c r="C1868" s="111">
        <v>4</v>
      </c>
      <c r="D1868" s="111"/>
      <c r="E1868" s="119"/>
      <c r="F1868" s="48"/>
      <c r="G1868" s="49">
        <v>374724.1</v>
      </c>
      <c r="H1868" s="49">
        <v>209677</v>
      </c>
      <c r="I1868" s="144">
        <f t="shared" si="58"/>
        <v>55.955034650827109</v>
      </c>
      <c r="J1868" s="147">
        <f t="shared" si="59"/>
        <v>165047.09999999998</v>
      </c>
      <c r="K1868" s="178"/>
    </row>
    <row r="1869" spans="1:11" x14ac:dyDescent="0.2">
      <c r="A1869" s="47" t="s">
        <v>83</v>
      </c>
      <c r="B1869" s="48">
        <v>925</v>
      </c>
      <c r="C1869" s="111">
        <v>4</v>
      </c>
      <c r="D1869" s="111">
        <v>5</v>
      </c>
      <c r="E1869" s="119"/>
      <c r="F1869" s="48"/>
      <c r="G1869" s="49">
        <v>374724.1</v>
      </c>
      <c r="H1869" s="49">
        <v>209677</v>
      </c>
      <c r="I1869" s="144">
        <f t="shared" si="58"/>
        <v>55.955034650827109</v>
      </c>
      <c r="J1869" s="147">
        <f t="shared" si="59"/>
        <v>165047.09999999998</v>
      </c>
      <c r="K1869" s="178"/>
    </row>
    <row r="1870" spans="1:11" ht="38.25" x14ac:dyDescent="0.2">
      <c r="A1870" s="47" t="s">
        <v>1120</v>
      </c>
      <c r="B1870" s="48">
        <v>925</v>
      </c>
      <c r="C1870" s="111">
        <v>4</v>
      </c>
      <c r="D1870" s="111">
        <v>5</v>
      </c>
      <c r="E1870" s="119">
        <v>1800000000</v>
      </c>
      <c r="F1870" s="48"/>
      <c r="G1870" s="49">
        <v>357915.2</v>
      </c>
      <c r="H1870" s="49">
        <v>196688.9</v>
      </c>
      <c r="I1870" s="144">
        <f t="shared" si="58"/>
        <v>54.954050568402792</v>
      </c>
      <c r="J1870" s="147">
        <f t="shared" si="59"/>
        <v>161226.30000000002</v>
      </c>
      <c r="K1870" s="178"/>
    </row>
    <row r="1871" spans="1:11" x14ac:dyDescent="0.2">
      <c r="A1871" s="47" t="s">
        <v>500</v>
      </c>
      <c r="B1871" s="48">
        <v>925</v>
      </c>
      <c r="C1871" s="111">
        <v>4</v>
      </c>
      <c r="D1871" s="111">
        <v>5</v>
      </c>
      <c r="E1871" s="119">
        <v>1850000000</v>
      </c>
      <c r="F1871" s="48"/>
      <c r="G1871" s="49">
        <v>357915.2</v>
      </c>
      <c r="H1871" s="49">
        <v>196688.9</v>
      </c>
      <c r="I1871" s="144">
        <f t="shared" si="58"/>
        <v>54.954050568402792</v>
      </c>
      <c r="J1871" s="147">
        <f t="shared" si="59"/>
        <v>161226.30000000002</v>
      </c>
      <c r="K1871" s="178"/>
    </row>
    <row r="1872" spans="1:11" ht="25.5" x14ac:dyDescent="0.2">
      <c r="A1872" s="47" t="s">
        <v>1229</v>
      </c>
      <c r="B1872" s="48">
        <v>925</v>
      </c>
      <c r="C1872" s="111">
        <v>4</v>
      </c>
      <c r="D1872" s="111">
        <v>5</v>
      </c>
      <c r="E1872" s="119">
        <v>1850100000</v>
      </c>
      <c r="F1872" s="48"/>
      <c r="G1872" s="49">
        <v>357915.2</v>
      </c>
      <c r="H1872" s="49">
        <v>196688.9</v>
      </c>
      <c r="I1872" s="144">
        <f t="shared" si="58"/>
        <v>54.954050568402792</v>
      </c>
      <c r="J1872" s="147">
        <f t="shared" si="59"/>
        <v>161226.30000000002</v>
      </c>
      <c r="K1872" s="178"/>
    </row>
    <row r="1873" spans="1:11" ht="38.25" x14ac:dyDescent="0.2">
      <c r="A1873" s="47" t="s">
        <v>323</v>
      </c>
      <c r="B1873" s="48">
        <v>925</v>
      </c>
      <c r="C1873" s="111">
        <v>4</v>
      </c>
      <c r="D1873" s="111">
        <v>5</v>
      </c>
      <c r="E1873" s="119">
        <v>1850146590</v>
      </c>
      <c r="F1873" s="48"/>
      <c r="G1873" s="49">
        <v>327915.2</v>
      </c>
      <c r="H1873" s="49">
        <v>166688.9</v>
      </c>
      <c r="I1873" s="144">
        <f t="shared" si="58"/>
        <v>50.832928757190878</v>
      </c>
      <c r="J1873" s="147">
        <f t="shared" si="59"/>
        <v>161226.30000000002</v>
      </c>
      <c r="K1873" s="178"/>
    </row>
    <row r="1874" spans="1:11" ht="25.5" x14ac:dyDescent="0.2">
      <c r="A1874" s="47" t="s">
        <v>226</v>
      </c>
      <c r="B1874" s="48">
        <v>925</v>
      </c>
      <c r="C1874" s="111">
        <v>4</v>
      </c>
      <c r="D1874" s="111">
        <v>5</v>
      </c>
      <c r="E1874" s="119">
        <v>1850146590</v>
      </c>
      <c r="F1874" s="48">
        <v>600</v>
      </c>
      <c r="G1874" s="49">
        <v>327915.2</v>
      </c>
      <c r="H1874" s="49">
        <v>166688.9</v>
      </c>
      <c r="I1874" s="144">
        <f t="shared" si="58"/>
        <v>50.832928757190878</v>
      </c>
      <c r="J1874" s="147">
        <f t="shared" si="59"/>
        <v>161226.30000000002</v>
      </c>
      <c r="K1874" s="178"/>
    </row>
    <row r="1875" spans="1:11" ht="38.25" x14ac:dyDescent="0.2">
      <c r="A1875" s="47" t="s">
        <v>694</v>
      </c>
      <c r="B1875" s="48">
        <v>925</v>
      </c>
      <c r="C1875" s="111">
        <v>4</v>
      </c>
      <c r="D1875" s="111">
        <v>5</v>
      </c>
      <c r="E1875" s="119">
        <v>1850176140</v>
      </c>
      <c r="F1875" s="48"/>
      <c r="G1875" s="49">
        <v>30000</v>
      </c>
      <c r="H1875" s="49">
        <v>30000</v>
      </c>
      <c r="I1875" s="144">
        <f t="shared" si="58"/>
        <v>100</v>
      </c>
      <c r="J1875" s="147">
        <f t="shared" si="59"/>
        <v>0</v>
      </c>
      <c r="K1875" s="178"/>
    </row>
    <row r="1876" spans="1:11" x14ac:dyDescent="0.2">
      <c r="A1876" s="47" t="s">
        <v>250</v>
      </c>
      <c r="B1876" s="48">
        <v>925</v>
      </c>
      <c r="C1876" s="111">
        <v>4</v>
      </c>
      <c r="D1876" s="111">
        <v>5</v>
      </c>
      <c r="E1876" s="119">
        <v>1850176140</v>
      </c>
      <c r="F1876" s="48">
        <v>500</v>
      </c>
      <c r="G1876" s="49">
        <v>30000</v>
      </c>
      <c r="H1876" s="49">
        <v>30000</v>
      </c>
      <c r="I1876" s="144">
        <f t="shared" si="58"/>
        <v>100</v>
      </c>
      <c r="J1876" s="147">
        <f t="shared" si="59"/>
        <v>0</v>
      </c>
      <c r="K1876" s="178"/>
    </row>
    <row r="1877" spans="1:11" x14ac:dyDescent="0.2">
      <c r="A1877" s="47" t="s">
        <v>230</v>
      </c>
      <c r="B1877" s="48">
        <v>925</v>
      </c>
      <c r="C1877" s="111">
        <v>4</v>
      </c>
      <c r="D1877" s="111">
        <v>5</v>
      </c>
      <c r="E1877" s="119">
        <v>8900000000</v>
      </c>
      <c r="F1877" s="48"/>
      <c r="G1877" s="49">
        <v>6034.2</v>
      </c>
      <c r="H1877" s="49">
        <v>2213.4</v>
      </c>
      <c r="I1877" s="144">
        <f t="shared" si="58"/>
        <v>36.680918763050613</v>
      </c>
      <c r="J1877" s="147">
        <f t="shared" si="59"/>
        <v>3820.7999999999997</v>
      </c>
      <c r="K1877" s="178"/>
    </row>
    <row r="1878" spans="1:11" x14ac:dyDescent="0.2">
      <c r="A1878" s="47" t="s">
        <v>230</v>
      </c>
      <c r="B1878" s="48">
        <v>925</v>
      </c>
      <c r="C1878" s="111">
        <v>4</v>
      </c>
      <c r="D1878" s="111">
        <v>5</v>
      </c>
      <c r="E1878" s="119">
        <v>8900000110</v>
      </c>
      <c r="F1878" s="48"/>
      <c r="G1878" s="49">
        <v>5142</v>
      </c>
      <c r="H1878" s="49">
        <v>2082.4</v>
      </c>
      <c r="I1878" s="144">
        <f t="shared" si="58"/>
        <v>40.497860754570212</v>
      </c>
      <c r="J1878" s="147">
        <f t="shared" si="59"/>
        <v>3059.6</v>
      </c>
      <c r="K1878" s="178"/>
    </row>
    <row r="1879" spans="1:11" ht="38.25" x14ac:dyDescent="0.2">
      <c r="A1879" s="47" t="s">
        <v>231</v>
      </c>
      <c r="B1879" s="48">
        <v>925</v>
      </c>
      <c r="C1879" s="111">
        <v>4</v>
      </c>
      <c r="D1879" s="111">
        <v>5</v>
      </c>
      <c r="E1879" s="119">
        <v>8900000110</v>
      </c>
      <c r="F1879" s="48">
        <v>100</v>
      </c>
      <c r="G1879" s="49">
        <v>5142</v>
      </c>
      <c r="H1879" s="49">
        <v>2082.4</v>
      </c>
      <c r="I1879" s="144">
        <f t="shared" si="58"/>
        <v>40.497860754570212</v>
      </c>
      <c r="J1879" s="147">
        <f t="shared" si="59"/>
        <v>3059.6</v>
      </c>
      <c r="K1879" s="178"/>
    </row>
    <row r="1880" spans="1:11" x14ac:dyDescent="0.2">
      <c r="A1880" s="47" t="s">
        <v>230</v>
      </c>
      <c r="B1880" s="48">
        <v>925</v>
      </c>
      <c r="C1880" s="111">
        <v>4</v>
      </c>
      <c r="D1880" s="111">
        <v>5</v>
      </c>
      <c r="E1880" s="119">
        <v>8900000190</v>
      </c>
      <c r="F1880" s="48"/>
      <c r="G1880" s="49">
        <v>756.4</v>
      </c>
      <c r="H1880" s="49">
        <v>131</v>
      </c>
      <c r="I1880" s="144">
        <f t="shared" si="58"/>
        <v>17.318878900052884</v>
      </c>
      <c r="J1880" s="147">
        <f t="shared" si="59"/>
        <v>625.4</v>
      </c>
      <c r="K1880" s="178"/>
    </row>
    <row r="1881" spans="1:11" ht="38.25" x14ac:dyDescent="0.2">
      <c r="A1881" s="47" t="s">
        <v>231</v>
      </c>
      <c r="B1881" s="48">
        <v>925</v>
      </c>
      <c r="C1881" s="111">
        <v>4</v>
      </c>
      <c r="D1881" s="111">
        <v>5</v>
      </c>
      <c r="E1881" s="119">
        <v>8900000190</v>
      </c>
      <c r="F1881" s="48">
        <v>100</v>
      </c>
      <c r="G1881" s="49">
        <v>120</v>
      </c>
      <c r="H1881" s="49">
        <v>0</v>
      </c>
      <c r="I1881" s="144">
        <f t="shared" si="58"/>
        <v>0</v>
      </c>
      <c r="J1881" s="147">
        <f t="shared" si="59"/>
        <v>120</v>
      </c>
      <c r="K1881" s="178"/>
    </row>
    <row r="1882" spans="1:11" ht="25.5" x14ac:dyDescent="0.2">
      <c r="A1882" s="47" t="s">
        <v>233</v>
      </c>
      <c r="B1882" s="48">
        <v>925</v>
      </c>
      <c r="C1882" s="111">
        <v>4</v>
      </c>
      <c r="D1882" s="111">
        <v>5</v>
      </c>
      <c r="E1882" s="119">
        <v>8900000190</v>
      </c>
      <c r="F1882" s="48">
        <v>200</v>
      </c>
      <c r="G1882" s="49">
        <v>628.20000000000005</v>
      </c>
      <c r="H1882" s="49">
        <v>131</v>
      </c>
      <c r="I1882" s="144">
        <f t="shared" si="58"/>
        <v>20.853231454950652</v>
      </c>
      <c r="J1882" s="147">
        <f t="shared" si="59"/>
        <v>497.20000000000005</v>
      </c>
      <c r="K1882" s="178"/>
    </row>
    <row r="1883" spans="1:11" x14ac:dyDescent="0.2">
      <c r="A1883" s="47" t="s">
        <v>227</v>
      </c>
      <c r="B1883" s="48">
        <v>925</v>
      </c>
      <c r="C1883" s="111">
        <v>4</v>
      </c>
      <c r="D1883" s="111">
        <v>5</v>
      </c>
      <c r="E1883" s="119">
        <v>8900000190</v>
      </c>
      <c r="F1883" s="48">
        <v>800</v>
      </c>
      <c r="G1883" s="49">
        <v>8.1999999999999993</v>
      </c>
      <c r="H1883" s="49">
        <v>0</v>
      </c>
      <c r="I1883" s="144">
        <f t="shared" si="58"/>
        <v>0</v>
      </c>
      <c r="J1883" s="147">
        <f t="shared" si="59"/>
        <v>8.1999999999999993</v>
      </c>
      <c r="K1883" s="178"/>
    </row>
    <row r="1884" spans="1:11" ht="25.5" x14ac:dyDescent="0.2">
      <c r="A1884" s="47" t="s">
        <v>806</v>
      </c>
      <c r="B1884" s="48">
        <v>925</v>
      </c>
      <c r="C1884" s="111">
        <v>4</v>
      </c>
      <c r="D1884" s="111">
        <v>5</v>
      </c>
      <c r="E1884" s="119">
        <v>8900000870</v>
      </c>
      <c r="F1884" s="48"/>
      <c r="G1884" s="49">
        <v>45.8</v>
      </c>
      <c r="H1884" s="49">
        <v>0</v>
      </c>
      <c r="I1884" s="144">
        <f t="shared" si="58"/>
        <v>0</v>
      </c>
      <c r="J1884" s="147">
        <f t="shared" si="59"/>
        <v>45.8</v>
      </c>
      <c r="K1884" s="178"/>
    </row>
    <row r="1885" spans="1:11" ht="38.25" x14ac:dyDescent="0.2">
      <c r="A1885" s="47" t="s">
        <v>231</v>
      </c>
      <c r="B1885" s="48">
        <v>925</v>
      </c>
      <c r="C1885" s="111">
        <v>4</v>
      </c>
      <c r="D1885" s="111">
        <v>5</v>
      </c>
      <c r="E1885" s="119">
        <v>8900000870</v>
      </c>
      <c r="F1885" s="48">
        <v>100</v>
      </c>
      <c r="G1885" s="49">
        <v>45.8</v>
      </c>
      <c r="H1885" s="49">
        <v>0</v>
      </c>
      <c r="I1885" s="144">
        <f t="shared" si="58"/>
        <v>0</v>
      </c>
      <c r="J1885" s="147">
        <f t="shared" si="59"/>
        <v>45.8</v>
      </c>
      <c r="K1885" s="178"/>
    </row>
    <row r="1886" spans="1:11" ht="25.5" x14ac:dyDescent="0.2">
      <c r="A1886" s="47" t="s">
        <v>1463</v>
      </c>
      <c r="B1886" s="48">
        <v>925</v>
      </c>
      <c r="C1886" s="111">
        <v>4</v>
      </c>
      <c r="D1886" s="111">
        <v>5</v>
      </c>
      <c r="E1886" s="119">
        <v>8900055490</v>
      </c>
      <c r="F1886" s="48"/>
      <c r="G1886" s="49">
        <v>90</v>
      </c>
      <c r="H1886" s="49">
        <v>0</v>
      </c>
      <c r="I1886" s="144">
        <f t="shared" si="58"/>
        <v>0</v>
      </c>
      <c r="J1886" s="147">
        <f t="shared" si="59"/>
        <v>90</v>
      </c>
      <c r="K1886" s="178"/>
    </row>
    <row r="1887" spans="1:11" ht="38.25" x14ac:dyDescent="0.2">
      <c r="A1887" s="47" t="s">
        <v>231</v>
      </c>
      <c r="B1887" s="48">
        <v>925</v>
      </c>
      <c r="C1887" s="111">
        <v>4</v>
      </c>
      <c r="D1887" s="111">
        <v>5</v>
      </c>
      <c r="E1887" s="119">
        <v>8900055490</v>
      </c>
      <c r="F1887" s="48">
        <v>100</v>
      </c>
      <c r="G1887" s="49">
        <v>90</v>
      </c>
      <c r="H1887" s="49">
        <v>0</v>
      </c>
      <c r="I1887" s="144">
        <f t="shared" si="58"/>
        <v>0</v>
      </c>
      <c r="J1887" s="147">
        <f t="shared" si="59"/>
        <v>90</v>
      </c>
      <c r="K1887" s="178"/>
    </row>
    <row r="1888" spans="1:11" ht="25.5" x14ac:dyDescent="0.2">
      <c r="A1888" s="47" t="s">
        <v>325</v>
      </c>
      <c r="B1888" s="48">
        <v>925</v>
      </c>
      <c r="C1888" s="111">
        <v>4</v>
      </c>
      <c r="D1888" s="111">
        <v>5</v>
      </c>
      <c r="E1888" s="119">
        <v>9700000000</v>
      </c>
      <c r="F1888" s="48"/>
      <c r="G1888" s="49">
        <v>10774.7</v>
      </c>
      <c r="H1888" s="49">
        <v>10774.7</v>
      </c>
      <c r="I1888" s="144">
        <f t="shared" si="58"/>
        <v>100</v>
      </c>
      <c r="J1888" s="147">
        <f t="shared" si="59"/>
        <v>0</v>
      </c>
      <c r="K1888" s="178"/>
    </row>
    <row r="1889" spans="1:11" ht="25.5" x14ac:dyDescent="0.2">
      <c r="A1889" s="47" t="s">
        <v>326</v>
      </c>
      <c r="B1889" s="48">
        <v>925</v>
      </c>
      <c r="C1889" s="111">
        <v>4</v>
      </c>
      <c r="D1889" s="111">
        <v>5</v>
      </c>
      <c r="E1889" s="119">
        <v>9700004000</v>
      </c>
      <c r="F1889" s="48"/>
      <c r="G1889" s="49">
        <v>10774.7</v>
      </c>
      <c r="H1889" s="49">
        <v>10774.7</v>
      </c>
      <c r="I1889" s="144">
        <f t="shared" si="58"/>
        <v>100</v>
      </c>
      <c r="J1889" s="147">
        <f t="shared" si="59"/>
        <v>0</v>
      </c>
      <c r="K1889" s="178"/>
    </row>
    <row r="1890" spans="1:11" x14ac:dyDescent="0.2">
      <c r="A1890" s="47" t="s">
        <v>227</v>
      </c>
      <c r="B1890" s="48">
        <v>925</v>
      </c>
      <c r="C1890" s="111">
        <v>4</v>
      </c>
      <c r="D1890" s="111">
        <v>5</v>
      </c>
      <c r="E1890" s="119">
        <v>9700004000</v>
      </c>
      <c r="F1890" s="48">
        <v>800</v>
      </c>
      <c r="G1890" s="49">
        <v>10774.7</v>
      </c>
      <c r="H1890" s="49">
        <v>10774.7</v>
      </c>
      <c r="I1890" s="144">
        <f t="shared" si="58"/>
        <v>100</v>
      </c>
      <c r="J1890" s="147">
        <f t="shared" si="59"/>
        <v>0</v>
      </c>
      <c r="K1890" s="178"/>
    </row>
    <row r="1891" spans="1:11" s="22" customFormat="1" x14ac:dyDescent="0.2">
      <c r="A1891" s="77" t="s">
        <v>371</v>
      </c>
      <c r="B1891" s="78">
        <v>926</v>
      </c>
      <c r="C1891" s="110"/>
      <c r="D1891" s="110"/>
      <c r="E1891" s="118"/>
      <c r="F1891" s="78"/>
      <c r="G1891" s="76">
        <v>92694.1</v>
      </c>
      <c r="H1891" s="76">
        <v>44880</v>
      </c>
      <c r="I1891" s="138">
        <f t="shared" si="58"/>
        <v>48.417321059269142</v>
      </c>
      <c r="J1891" s="147">
        <f t="shared" si="59"/>
        <v>47814.100000000006</v>
      </c>
      <c r="K1891" s="179"/>
    </row>
    <row r="1892" spans="1:11" x14ac:dyDescent="0.2">
      <c r="A1892" s="47" t="s">
        <v>155</v>
      </c>
      <c r="B1892" s="48">
        <v>926</v>
      </c>
      <c r="C1892" s="111">
        <v>1</v>
      </c>
      <c r="D1892" s="111"/>
      <c r="E1892" s="119"/>
      <c r="F1892" s="48"/>
      <c r="G1892" s="49">
        <v>50109.7</v>
      </c>
      <c r="H1892" s="49">
        <v>27656.400000000001</v>
      </c>
      <c r="I1892" s="144">
        <f t="shared" si="58"/>
        <v>55.191709389599232</v>
      </c>
      <c r="J1892" s="147">
        <f t="shared" si="59"/>
        <v>22453.299999999996</v>
      </c>
      <c r="K1892" s="178"/>
    </row>
    <row r="1893" spans="1:11" x14ac:dyDescent="0.2">
      <c r="A1893" s="47" t="s">
        <v>90</v>
      </c>
      <c r="B1893" s="48">
        <v>926</v>
      </c>
      <c r="C1893" s="111">
        <v>1</v>
      </c>
      <c r="D1893" s="111">
        <v>13</v>
      </c>
      <c r="E1893" s="119"/>
      <c r="F1893" s="48"/>
      <c r="G1893" s="49">
        <v>50109.7</v>
      </c>
      <c r="H1893" s="49">
        <v>27656.400000000001</v>
      </c>
      <c r="I1893" s="144">
        <f t="shared" si="58"/>
        <v>55.191709389599232</v>
      </c>
      <c r="J1893" s="147">
        <f t="shared" si="59"/>
        <v>22453.299999999996</v>
      </c>
      <c r="K1893" s="178"/>
    </row>
    <row r="1894" spans="1:11" x14ac:dyDescent="0.2">
      <c r="A1894" s="47" t="s">
        <v>230</v>
      </c>
      <c r="B1894" s="48">
        <v>926</v>
      </c>
      <c r="C1894" s="111">
        <v>1</v>
      </c>
      <c r="D1894" s="111">
        <v>13</v>
      </c>
      <c r="E1894" s="119">
        <v>8900000000</v>
      </c>
      <c r="F1894" s="48"/>
      <c r="G1894" s="49">
        <v>43103.199999999997</v>
      </c>
      <c r="H1894" s="49">
        <v>24697.599999999999</v>
      </c>
      <c r="I1894" s="144">
        <f t="shared" si="58"/>
        <v>57.298762040869356</v>
      </c>
      <c r="J1894" s="147">
        <f t="shared" si="59"/>
        <v>18405.599999999999</v>
      </c>
      <c r="K1894" s="178"/>
    </row>
    <row r="1895" spans="1:11" x14ac:dyDescent="0.2">
      <c r="A1895" s="47" t="s">
        <v>230</v>
      </c>
      <c r="B1895" s="48">
        <v>926</v>
      </c>
      <c r="C1895" s="111">
        <v>1</v>
      </c>
      <c r="D1895" s="111">
        <v>13</v>
      </c>
      <c r="E1895" s="119">
        <v>8900000110</v>
      </c>
      <c r="F1895" s="48"/>
      <c r="G1895" s="49">
        <v>24248</v>
      </c>
      <c r="H1895" s="49">
        <v>12598.6</v>
      </c>
      <c r="I1895" s="144">
        <f t="shared" si="58"/>
        <v>51.957274826789835</v>
      </c>
      <c r="J1895" s="147">
        <f t="shared" si="59"/>
        <v>11649.4</v>
      </c>
      <c r="K1895" s="178"/>
    </row>
    <row r="1896" spans="1:11" ht="38.25" x14ac:dyDescent="0.2">
      <c r="A1896" s="47" t="s">
        <v>231</v>
      </c>
      <c r="B1896" s="48">
        <v>926</v>
      </c>
      <c r="C1896" s="111">
        <v>1</v>
      </c>
      <c r="D1896" s="111">
        <v>13</v>
      </c>
      <c r="E1896" s="119">
        <v>8900000110</v>
      </c>
      <c r="F1896" s="48">
        <v>100</v>
      </c>
      <c r="G1896" s="49">
        <v>24198</v>
      </c>
      <c r="H1896" s="49">
        <v>12598.6</v>
      </c>
      <c r="I1896" s="144">
        <f t="shared" si="58"/>
        <v>52.064633440780227</v>
      </c>
      <c r="J1896" s="147">
        <f t="shared" si="59"/>
        <v>11599.4</v>
      </c>
      <c r="K1896" s="178"/>
    </row>
    <row r="1897" spans="1:11" ht="25.5" x14ac:dyDescent="0.2">
      <c r="A1897" s="47" t="s">
        <v>233</v>
      </c>
      <c r="B1897" s="48">
        <v>926</v>
      </c>
      <c r="C1897" s="111">
        <v>1</v>
      </c>
      <c r="D1897" s="111">
        <v>13</v>
      </c>
      <c r="E1897" s="119">
        <v>8900000110</v>
      </c>
      <c r="F1897" s="48">
        <v>200</v>
      </c>
      <c r="G1897" s="49">
        <v>50</v>
      </c>
      <c r="H1897" s="49">
        <v>0</v>
      </c>
      <c r="I1897" s="144">
        <f t="shared" si="58"/>
        <v>0</v>
      </c>
      <c r="J1897" s="147">
        <f t="shared" si="59"/>
        <v>50</v>
      </c>
      <c r="K1897" s="178"/>
    </row>
    <row r="1898" spans="1:11" x14ac:dyDescent="0.2">
      <c r="A1898" s="47" t="s">
        <v>230</v>
      </c>
      <c r="B1898" s="48">
        <v>926</v>
      </c>
      <c r="C1898" s="111">
        <v>1</v>
      </c>
      <c r="D1898" s="111">
        <v>13</v>
      </c>
      <c r="E1898" s="119">
        <v>8900000190</v>
      </c>
      <c r="F1898" s="48"/>
      <c r="G1898" s="49">
        <v>17895.2</v>
      </c>
      <c r="H1898" s="49">
        <v>11969.2</v>
      </c>
      <c r="I1898" s="144">
        <f t="shared" si="58"/>
        <v>66.88497474183022</v>
      </c>
      <c r="J1898" s="147">
        <f t="shared" si="59"/>
        <v>5926</v>
      </c>
      <c r="K1898" s="178"/>
    </row>
    <row r="1899" spans="1:11" ht="38.25" x14ac:dyDescent="0.2">
      <c r="A1899" s="47" t="s">
        <v>231</v>
      </c>
      <c r="B1899" s="48">
        <v>926</v>
      </c>
      <c r="C1899" s="111">
        <v>1</v>
      </c>
      <c r="D1899" s="111">
        <v>13</v>
      </c>
      <c r="E1899" s="119">
        <v>8900000190</v>
      </c>
      <c r="F1899" s="48">
        <v>100</v>
      </c>
      <c r="G1899" s="49">
        <v>600</v>
      </c>
      <c r="H1899" s="49">
        <v>149.5</v>
      </c>
      <c r="I1899" s="144">
        <f t="shared" si="58"/>
        <v>24.916666666666668</v>
      </c>
      <c r="J1899" s="147">
        <f t="shared" si="59"/>
        <v>450.5</v>
      </c>
      <c r="K1899" s="178"/>
    </row>
    <row r="1900" spans="1:11" ht="25.5" x14ac:dyDescent="0.2">
      <c r="A1900" s="47" t="s">
        <v>233</v>
      </c>
      <c r="B1900" s="48">
        <v>926</v>
      </c>
      <c r="C1900" s="111">
        <v>1</v>
      </c>
      <c r="D1900" s="111">
        <v>13</v>
      </c>
      <c r="E1900" s="119">
        <v>8900000190</v>
      </c>
      <c r="F1900" s="48">
        <v>200</v>
      </c>
      <c r="G1900" s="49">
        <v>16399.099999999999</v>
      </c>
      <c r="H1900" s="49">
        <v>11087.9</v>
      </c>
      <c r="I1900" s="144">
        <f t="shared" si="58"/>
        <v>67.612856803117253</v>
      </c>
      <c r="J1900" s="147">
        <f t="shared" si="59"/>
        <v>5311.1999999999989</v>
      </c>
      <c r="K1900" s="178"/>
    </row>
    <row r="1901" spans="1:11" x14ac:dyDescent="0.2">
      <c r="A1901" s="47" t="s">
        <v>227</v>
      </c>
      <c r="B1901" s="48">
        <v>926</v>
      </c>
      <c r="C1901" s="111">
        <v>1</v>
      </c>
      <c r="D1901" s="111">
        <v>13</v>
      </c>
      <c r="E1901" s="119">
        <v>8900000190</v>
      </c>
      <c r="F1901" s="48">
        <v>800</v>
      </c>
      <c r="G1901" s="49">
        <v>896.1</v>
      </c>
      <c r="H1901" s="49">
        <v>731.8</v>
      </c>
      <c r="I1901" s="144">
        <f t="shared" si="58"/>
        <v>81.664992746345263</v>
      </c>
      <c r="J1901" s="147">
        <f t="shared" si="59"/>
        <v>164.30000000000007</v>
      </c>
      <c r="K1901" s="178"/>
    </row>
    <row r="1902" spans="1:11" ht="25.5" x14ac:dyDescent="0.2">
      <c r="A1902" s="47" t="s">
        <v>806</v>
      </c>
      <c r="B1902" s="48">
        <v>926</v>
      </c>
      <c r="C1902" s="111">
        <v>1</v>
      </c>
      <c r="D1902" s="111">
        <v>13</v>
      </c>
      <c r="E1902" s="119">
        <v>8900000870</v>
      </c>
      <c r="F1902" s="48"/>
      <c r="G1902" s="49">
        <v>250</v>
      </c>
      <c r="H1902" s="49">
        <v>0</v>
      </c>
      <c r="I1902" s="144">
        <f t="shared" si="58"/>
        <v>0</v>
      </c>
      <c r="J1902" s="147">
        <f t="shared" si="59"/>
        <v>250</v>
      </c>
      <c r="K1902" s="178"/>
    </row>
    <row r="1903" spans="1:11" ht="38.25" x14ac:dyDescent="0.2">
      <c r="A1903" s="47" t="s">
        <v>231</v>
      </c>
      <c r="B1903" s="48">
        <v>926</v>
      </c>
      <c r="C1903" s="111">
        <v>1</v>
      </c>
      <c r="D1903" s="111">
        <v>13</v>
      </c>
      <c r="E1903" s="119">
        <v>8900000870</v>
      </c>
      <c r="F1903" s="48">
        <v>100</v>
      </c>
      <c r="G1903" s="49">
        <v>250</v>
      </c>
      <c r="H1903" s="49">
        <v>0</v>
      </c>
      <c r="I1903" s="144">
        <f t="shared" si="58"/>
        <v>0</v>
      </c>
      <c r="J1903" s="147">
        <f t="shared" si="59"/>
        <v>250</v>
      </c>
      <c r="K1903" s="178"/>
    </row>
    <row r="1904" spans="1:11" ht="25.5" x14ac:dyDescent="0.2">
      <c r="A1904" s="47" t="s">
        <v>1463</v>
      </c>
      <c r="B1904" s="48">
        <v>926</v>
      </c>
      <c r="C1904" s="111">
        <v>1</v>
      </c>
      <c r="D1904" s="111">
        <v>13</v>
      </c>
      <c r="E1904" s="119">
        <v>8900055490</v>
      </c>
      <c r="F1904" s="48"/>
      <c r="G1904" s="49">
        <v>710</v>
      </c>
      <c r="H1904" s="49">
        <v>129.80000000000001</v>
      </c>
      <c r="I1904" s="144">
        <f t="shared" si="58"/>
        <v>18.281690140845072</v>
      </c>
      <c r="J1904" s="147">
        <f t="shared" si="59"/>
        <v>580.20000000000005</v>
      </c>
      <c r="K1904" s="178"/>
    </row>
    <row r="1905" spans="1:11" ht="38.25" x14ac:dyDescent="0.2">
      <c r="A1905" s="47" t="s">
        <v>231</v>
      </c>
      <c r="B1905" s="48">
        <v>926</v>
      </c>
      <c r="C1905" s="111">
        <v>1</v>
      </c>
      <c r="D1905" s="111">
        <v>13</v>
      </c>
      <c r="E1905" s="119">
        <v>8900055490</v>
      </c>
      <c r="F1905" s="48">
        <v>100</v>
      </c>
      <c r="G1905" s="49">
        <v>710</v>
      </c>
      <c r="H1905" s="49">
        <v>129.80000000000001</v>
      </c>
      <c r="I1905" s="144">
        <f t="shared" si="58"/>
        <v>18.281690140845072</v>
      </c>
      <c r="J1905" s="147">
        <f t="shared" si="59"/>
        <v>580.20000000000005</v>
      </c>
      <c r="K1905" s="178"/>
    </row>
    <row r="1906" spans="1:11" x14ac:dyDescent="0.2">
      <c r="A1906" s="47" t="s">
        <v>372</v>
      </c>
      <c r="B1906" s="48">
        <v>926</v>
      </c>
      <c r="C1906" s="111">
        <v>1</v>
      </c>
      <c r="D1906" s="111">
        <v>13</v>
      </c>
      <c r="E1906" s="119">
        <v>9600000000</v>
      </c>
      <c r="F1906" s="48"/>
      <c r="G1906" s="49">
        <v>7006.5</v>
      </c>
      <c r="H1906" s="49">
        <v>2958.8</v>
      </c>
      <c r="I1906" s="144">
        <f t="shared" si="58"/>
        <v>42.229358452865199</v>
      </c>
      <c r="J1906" s="147">
        <f t="shared" si="59"/>
        <v>4047.7</v>
      </c>
      <c r="K1906" s="178"/>
    </row>
    <row r="1907" spans="1:11" x14ac:dyDescent="0.2">
      <c r="A1907" s="47" t="s">
        <v>373</v>
      </c>
      <c r="B1907" s="48">
        <v>926</v>
      </c>
      <c r="C1907" s="111">
        <v>1</v>
      </c>
      <c r="D1907" s="111">
        <v>13</v>
      </c>
      <c r="E1907" s="119">
        <v>9600040420</v>
      </c>
      <c r="F1907" s="48"/>
      <c r="G1907" s="49">
        <v>7006.5</v>
      </c>
      <c r="H1907" s="49">
        <v>2958.8</v>
      </c>
      <c r="I1907" s="144">
        <f t="shared" si="58"/>
        <v>42.229358452865199</v>
      </c>
      <c r="J1907" s="147">
        <f t="shared" si="59"/>
        <v>4047.7</v>
      </c>
      <c r="K1907" s="178"/>
    </row>
    <row r="1908" spans="1:11" ht="38.25" x14ac:dyDescent="0.2">
      <c r="A1908" s="47" t="s">
        <v>231</v>
      </c>
      <c r="B1908" s="48">
        <v>926</v>
      </c>
      <c r="C1908" s="111">
        <v>1</v>
      </c>
      <c r="D1908" s="111">
        <v>13</v>
      </c>
      <c r="E1908" s="119">
        <v>9600040420</v>
      </c>
      <c r="F1908" s="48">
        <v>100</v>
      </c>
      <c r="G1908" s="49">
        <v>4011</v>
      </c>
      <c r="H1908" s="49">
        <v>2214.4</v>
      </c>
      <c r="I1908" s="144">
        <f t="shared" si="58"/>
        <v>55.208177511842436</v>
      </c>
      <c r="J1908" s="147">
        <f t="shared" si="59"/>
        <v>1796.6</v>
      </c>
      <c r="K1908" s="178"/>
    </row>
    <row r="1909" spans="1:11" ht="25.5" x14ac:dyDescent="0.2">
      <c r="A1909" s="47" t="s">
        <v>233</v>
      </c>
      <c r="B1909" s="48">
        <v>926</v>
      </c>
      <c r="C1909" s="111">
        <v>1</v>
      </c>
      <c r="D1909" s="111">
        <v>13</v>
      </c>
      <c r="E1909" s="119">
        <v>9600040420</v>
      </c>
      <c r="F1909" s="48">
        <v>200</v>
      </c>
      <c r="G1909" s="49">
        <v>2995.5</v>
      </c>
      <c r="H1909" s="49">
        <v>744.4</v>
      </c>
      <c r="I1909" s="144">
        <f t="shared" si="58"/>
        <v>24.85060924720414</v>
      </c>
      <c r="J1909" s="147">
        <f t="shared" si="59"/>
        <v>2251.1</v>
      </c>
      <c r="K1909" s="178"/>
    </row>
    <row r="1910" spans="1:11" x14ac:dyDescent="0.2">
      <c r="A1910" s="47" t="s">
        <v>158</v>
      </c>
      <c r="B1910" s="48">
        <v>926</v>
      </c>
      <c r="C1910" s="111">
        <v>4</v>
      </c>
      <c r="D1910" s="111"/>
      <c r="E1910" s="119"/>
      <c r="F1910" s="48"/>
      <c r="G1910" s="49">
        <v>42584.4</v>
      </c>
      <c r="H1910" s="49">
        <v>17223.599999999999</v>
      </c>
      <c r="I1910" s="144">
        <f t="shared" si="58"/>
        <v>40.445797052441733</v>
      </c>
      <c r="J1910" s="147">
        <f t="shared" si="59"/>
        <v>25360.800000000003</v>
      </c>
      <c r="K1910" s="178"/>
    </row>
    <row r="1911" spans="1:11" x14ac:dyDescent="0.2">
      <c r="A1911" s="47" t="s">
        <v>147</v>
      </c>
      <c r="B1911" s="48">
        <v>926</v>
      </c>
      <c r="C1911" s="111">
        <v>4</v>
      </c>
      <c r="D1911" s="111">
        <v>10</v>
      </c>
      <c r="E1911" s="119"/>
      <c r="F1911" s="48"/>
      <c r="G1911" s="49">
        <v>1093</v>
      </c>
      <c r="H1911" s="49">
        <v>299.7</v>
      </c>
      <c r="I1911" s="144">
        <f t="shared" si="58"/>
        <v>27.419945105215003</v>
      </c>
      <c r="J1911" s="147">
        <f t="shared" si="59"/>
        <v>793.3</v>
      </c>
      <c r="K1911" s="178"/>
    </row>
    <row r="1912" spans="1:11" ht="25.5" x14ac:dyDescent="0.2">
      <c r="A1912" s="47" t="s">
        <v>949</v>
      </c>
      <c r="B1912" s="48">
        <v>926</v>
      </c>
      <c r="C1912" s="111">
        <v>4</v>
      </c>
      <c r="D1912" s="111">
        <v>10</v>
      </c>
      <c r="E1912" s="119">
        <v>1200000000</v>
      </c>
      <c r="F1912" s="48"/>
      <c r="G1912" s="49">
        <v>1093</v>
      </c>
      <c r="H1912" s="49">
        <v>299.7</v>
      </c>
      <c r="I1912" s="144">
        <f t="shared" si="58"/>
        <v>27.419945105215003</v>
      </c>
      <c r="J1912" s="147">
        <f t="shared" si="59"/>
        <v>793.3</v>
      </c>
      <c r="K1912" s="178"/>
    </row>
    <row r="1913" spans="1:11" ht="25.5" x14ac:dyDescent="0.2">
      <c r="A1913" s="47" t="s">
        <v>950</v>
      </c>
      <c r="B1913" s="48">
        <v>926</v>
      </c>
      <c r="C1913" s="111">
        <v>4</v>
      </c>
      <c r="D1913" s="111">
        <v>10</v>
      </c>
      <c r="E1913" s="119">
        <v>1240000000</v>
      </c>
      <c r="F1913" s="48"/>
      <c r="G1913" s="49">
        <v>1093</v>
      </c>
      <c r="H1913" s="49">
        <v>299.7</v>
      </c>
      <c r="I1913" s="144">
        <f t="shared" si="58"/>
        <v>27.419945105215003</v>
      </c>
      <c r="J1913" s="147">
        <f t="shared" si="59"/>
        <v>793.3</v>
      </c>
      <c r="K1913" s="178"/>
    </row>
    <row r="1914" spans="1:11" x14ac:dyDescent="0.2">
      <c r="A1914" s="47" t="s">
        <v>951</v>
      </c>
      <c r="B1914" s="48">
        <v>926</v>
      </c>
      <c r="C1914" s="111">
        <v>4</v>
      </c>
      <c r="D1914" s="111">
        <v>10</v>
      </c>
      <c r="E1914" s="119">
        <v>1240100000</v>
      </c>
      <c r="F1914" s="48"/>
      <c r="G1914" s="49">
        <v>1093</v>
      </c>
      <c r="H1914" s="49">
        <v>299.7</v>
      </c>
      <c r="I1914" s="144">
        <f t="shared" si="58"/>
        <v>27.419945105215003</v>
      </c>
      <c r="J1914" s="147">
        <f t="shared" si="59"/>
        <v>793.3</v>
      </c>
      <c r="K1914" s="178"/>
    </row>
    <row r="1915" spans="1:11" ht="25.5" x14ac:dyDescent="0.2">
      <c r="A1915" s="47" t="s">
        <v>467</v>
      </c>
      <c r="B1915" s="48">
        <v>926</v>
      </c>
      <c r="C1915" s="111">
        <v>4</v>
      </c>
      <c r="D1915" s="111">
        <v>10</v>
      </c>
      <c r="E1915" s="119">
        <v>1240100071</v>
      </c>
      <c r="F1915" s="48"/>
      <c r="G1915" s="49">
        <v>1093</v>
      </c>
      <c r="H1915" s="49">
        <v>299.7</v>
      </c>
      <c r="I1915" s="144">
        <f t="shared" si="58"/>
        <v>27.419945105215003</v>
      </c>
      <c r="J1915" s="147">
        <f t="shared" si="59"/>
        <v>793.3</v>
      </c>
      <c r="K1915" s="178"/>
    </row>
    <row r="1916" spans="1:11" ht="25.5" x14ac:dyDescent="0.2">
      <c r="A1916" s="47" t="s">
        <v>233</v>
      </c>
      <c r="B1916" s="48">
        <v>926</v>
      </c>
      <c r="C1916" s="111">
        <v>4</v>
      </c>
      <c r="D1916" s="111">
        <v>10</v>
      </c>
      <c r="E1916" s="119">
        <v>1240100071</v>
      </c>
      <c r="F1916" s="48">
        <v>200</v>
      </c>
      <c r="G1916" s="49">
        <v>1093</v>
      </c>
      <c r="H1916" s="49">
        <v>299.7</v>
      </c>
      <c r="I1916" s="144">
        <f t="shared" si="58"/>
        <v>27.419945105215003</v>
      </c>
      <c r="J1916" s="147">
        <f t="shared" si="59"/>
        <v>793.3</v>
      </c>
      <c r="K1916" s="178"/>
    </row>
    <row r="1917" spans="1:11" x14ac:dyDescent="0.2">
      <c r="A1917" s="47" t="s">
        <v>92</v>
      </c>
      <c r="B1917" s="48">
        <v>926</v>
      </c>
      <c r="C1917" s="111">
        <v>4</v>
      </c>
      <c r="D1917" s="111">
        <v>12</v>
      </c>
      <c r="E1917" s="119"/>
      <c r="F1917" s="48"/>
      <c r="G1917" s="49">
        <v>41491.4</v>
      </c>
      <c r="H1917" s="49">
        <v>16923.900000000001</v>
      </c>
      <c r="I1917" s="144">
        <f t="shared" si="58"/>
        <v>40.788934574393728</v>
      </c>
      <c r="J1917" s="147">
        <f t="shared" si="59"/>
        <v>24567.5</v>
      </c>
      <c r="K1917" s="178"/>
    </row>
    <row r="1918" spans="1:11" ht="38.25" x14ac:dyDescent="0.2">
      <c r="A1918" s="47" t="s">
        <v>942</v>
      </c>
      <c r="B1918" s="48">
        <v>926</v>
      </c>
      <c r="C1918" s="111">
        <v>4</v>
      </c>
      <c r="D1918" s="111">
        <v>12</v>
      </c>
      <c r="E1918" s="119">
        <v>200000000</v>
      </c>
      <c r="F1918" s="48"/>
      <c r="G1918" s="49">
        <v>420</v>
      </c>
      <c r="H1918" s="49">
        <v>0</v>
      </c>
      <c r="I1918" s="144">
        <f t="shared" si="58"/>
        <v>0</v>
      </c>
      <c r="J1918" s="147">
        <f t="shared" si="59"/>
        <v>420</v>
      </c>
      <c r="K1918" s="178"/>
    </row>
    <row r="1919" spans="1:11" ht="25.5" x14ac:dyDescent="0.2">
      <c r="A1919" s="47" t="s">
        <v>1230</v>
      </c>
      <c r="B1919" s="48">
        <v>926</v>
      </c>
      <c r="C1919" s="111">
        <v>4</v>
      </c>
      <c r="D1919" s="111">
        <v>12</v>
      </c>
      <c r="E1919" s="119">
        <v>250000000</v>
      </c>
      <c r="F1919" s="48"/>
      <c r="G1919" s="49">
        <v>420</v>
      </c>
      <c r="H1919" s="49">
        <v>0</v>
      </c>
      <c r="I1919" s="144">
        <f t="shared" si="58"/>
        <v>0</v>
      </c>
      <c r="J1919" s="147">
        <f t="shared" si="59"/>
        <v>420</v>
      </c>
      <c r="K1919" s="178"/>
    </row>
    <row r="1920" spans="1:11" ht="38.25" x14ac:dyDescent="0.2">
      <c r="A1920" s="47" t="s">
        <v>1231</v>
      </c>
      <c r="B1920" s="48">
        <v>926</v>
      </c>
      <c r="C1920" s="111">
        <v>4</v>
      </c>
      <c r="D1920" s="111">
        <v>12</v>
      </c>
      <c r="E1920" s="119">
        <v>250200000</v>
      </c>
      <c r="F1920" s="48"/>
      <c r="G1920" s="49">
        <v>420</v>
      </c>
      <c r="H1920" s="49">
        <v>0</v>
      </c>
      <c r="I1920" s="144">
        <f t="shared" si="58"/>
        <v>0</v>
      </c>
      <c r="J1920" s="147">
        <f t="shared" si="59"/>
        <v>420</v>
      </c>
      <c r="K1920" s="178"/>
    </row>
    <row r="1921" spans="1:11" x14ac:dyDescent="0.2">
      <c r="A1921" s="47" t="s">
        <v>746</v>
      </c>
      <c r="B1921" s="48">
        <v>926</v>
      </c>
      <c r="C1921" s="111">
        <v>4</v>
      </c>
      <c r="D1921" s="111">
        <v>12</v>
      </c>
      <c r="E1921" s="119">
        <v>250203100</v>
      </c>
      <c r="F1921" s="48"/>
      <c r="G1921" s="49">
        <v>420</v>
      </c>
      <c r="H1921" s="49">
        <v>0</v>
      </c>
      <c r="I1921" s="144">
        <f t="shared" si="58"/>
        <v>0</v>
      </c>
      <c r="J1921" s="147">
        <f t="shared" si="59"/>
        <v>420</v>
      </c>
      <c r="K1921" s="178"/>
    </row>
    <row r="1922" spans="1:11" ht="25.5" x14ac:dyDescent="0.2">
      <c r="A1922" s="47" t="s">
        <v>233</v>
      </c>
      <c r="B1922" s="48">
        <v>926</v>
      </c>
      <c r="C1922" s="111">
        <v>4</v>
      </c>
      <c r="D1922" s="111">
        <v>12</v>
      </c>
      <c r="E1922" s="119">
        <v>250203100</v>
      </c>
      <c r="F1922" s="48">
        <v>200</v>
      </c>
      <c r="G1922" s="49">
        <v>420</v>
      </c>
      <c r="H1922" s="49">
        <v>0</v>
      </c>
      <c r="I1922" s="144">
        <f t="shared" si="58"/>
        <v>0</v>
      </c>
      <c r="J1922" s="147">
        <f t="shared" si="59"/>
        <v>420</v>
      </c>
      <c r="K1922" s="178"/>
    </row>
    <row r="1923" spans="1:11" ht="25.5" x14ac:dyDescent="0.2">
      <c r="A1923" s="47" t="s">
        <v>1232</v>
      </c>
      <c r="B1923" s="48">
        <v>926</v>
      </c>
      <c r="C1923" s="111">
        <v>4</v>
      </c>
      <c r="D1923" s="111">
        <v>12</v>
      </c>
      <c r="E1923" s="119">
        <v>2600000000</v>
      </c>
      <c r="F1923" s="48"/>
      <c r="G1923" s="49">
        <v>12026.1</v>
      </c>
      <c r="H1923" s="49">
        <v>4982.3</v>
      </c>
      <c r="I1923" s="144">
        <f t="shared" si="58"/>
        <v>41.429058464506362</v>
      </c>
      <c r="J1923" s="147">
        <f t="shared" si="59"/>
        <v>7043.8</v>
      </c>
      <c r="K1923" s="178"/>
    </row>
    <row r="1924" spans="1:11" x14ac:dyDescent="0.2">
      <c r="A1924" s="47" t="s">
        <v>986</v>
      </c>
      <c r="B1924" s="48">
        <v>926</v>
      </c>
      <c r="C1924" s="111">
        <v>4</v>
      </c>
      <c r="D1924" s="111">
        <v>12</v>
      </c>
      <c r="E1924" s="119">
        <v>2650000000</v>
      </c>
      <c r="F1924" s="48"/>
      <c r="G1924" s="49">
        <v>12026.1</v>
      </c>
      <c r="H1924" s="49">
        <v>4982.3</v>
      </c>
      <c r="I1924" s="144">
        <f t="shared" si="58"/>
        <v>41.429058464506362</v>
      </c>
      <c r="J1924" s="147">
        <f t="shared" si="59"/>
        <v>7043.8</v>
      </c>
      <c r="K1924" s="178"/>
    </row>
    <row r="1925" spans="1:11" x14ac:dyDescent="0.2">
      <c r="A1925" s="47" t="s">
        <v>986</v>
      </c>
      <c r="B1925" s="48">
        <v>926</v>
      </c>
      <c r="C1925" s="111">
        <v>4</v>
      </c>
      <c r="D1925" s="111">
        <v>12</v>
      </c>
      <c r="E1925" s="119">
        <v>2650100000</v>
      </c>
      <c r="F1925" s="48"/>
      <c r="G1925" s="49">
        <v>12026.1</v>
      </c>
      <c r="H1925" s="49">
        <v>4982.3</v>
      </c>
      <c r="I1925" s="144">
        <f t="shared" si="58"/>
        <v>41.429058464506362</v>
      </c>
      <c r="J1925" s="147">
        <f t="shared" si="59"/>
        <v>7043.8</v>
      </c>
      <c r="K1925" s="178"/>
    </row>
    <row r="1926" spans="1:11" ht="51" x14ac:dyDescent="0.2">
      <c r="A1926" s="47" t="s">
        <v>520</v>
      </c>
      <c r="B1926" s="48">
        <v>926</v>
      </c>
      <c r="C1926" s="111">
        <v>4</v>
      </c>
      <c r="D1926" s="111">
        <v>12</v>
      </c>
      <c r="E1926" s="119">
        <v>2650142603</v>
      </c>
      <c r="F1926" s="48"/>
      <c r="G1926" s="49">
        <v>12026.1</v>
      </c>
      <c r="H1926" s="49">
        <v>4982.3</v>
      </c>
      <c r="I1926" s="144">
        <f t="shared" si="58"/>
        <v>41.429058464506362</v>
      </c>
      <c r="J1926" s="147">
        <f t="shared" si="59"/>
        <v>7043.8</v>
      </c>
      <c r="K1926" s="178"/>
    </row>
    <row r="1927" spans="1:11" ht="25.5" x14ac:dyDescent="0.2">
      <c r="A1927" s="47" t="s">
        <v>226</v>
      </c>
      <c r="B1927" s="48">
        <v>926</v>
      </c>
      <c r="C1927" s="111">
        <v>4</v>
      </c>
      <c r="D1927" s="111">
        <v>12</v>
      </c>
      <c r="E1927" s="119">
        <v>2650142603</v>
      </c>
      <c r="F1927" s="48">
        <v>600</v>
      </c>
      <c r="G1927" s="49">
        <v>12026.1</v>
      </c>
      <c r="H1927" s="49">
        <v>4982.3</v>
      </c>
      <c r="I1927" s="144">
        <f t="shared" si="58"/>
        <v>41.429058464506362</v>
      </c>
      <c r="J1927" s="147">
        <f t="shared" si="59"/>
        <v>7043.8</v>
      </c>
      <c r="K1927" s="178"/>
    </row>
    <row r="1928" spans="1:11" x14ac:dyDescent="0.2">
      <c r="A1928" s="47" t="s">
        <v>251</v>
      </c>
      <c r="B1928" s="48">
        <v>926</v>
      </c>
      <c r="C1928" s="111">
        <v>4</v>
      </c>
      <c r="D1928" s="111">
        <v>12</v>
      </c>
      <c r="E1928" s="119">
        <v>8200000000</v>
      </c>
      <c r="F1928" s="48"/>
      <c r="G1928" s="49">
        <v>29045.3</v>
      </c>
      <c r="H1928" s="49">
        <v>11941.6</v>
      </c>
      <c r="I1928" s="144">
        <f t="shared" si="58"/>
        <v>41.113708586242872</v>
      </c>
      <c r="J1928" s="147">
        <f t="shared" si="59"/>
        <v>17103.699999999997</v>
      </c>
      <c r="K1928" s="178"/>
    </row>
    <row r="1929" spans="1:11" ht="25.5" x14ac:dyDescent="0.2">
      <c r="A1929" s="47" t="s">
        <v>374</v>
      </c>
      <c r="B1929" s="48">
        <v>926</v>
      </c>
      <c r="C1929" s="111">
        <v>4</v>
      </c>
      <c r="D1929" s="111">
        <v>12</v>
      </c>
      <c r="E1929" s="119">
        <v>8200040410</v>
      </c>
      <c r="F1929" s="48"/>
      <c r="G1929" s="49">
        <v>29045.3</v>
      </c>
      <c r="H1929" s="49">
        <v>11941.6</v>
      </c>
      <c r="I1929" s="144">
        <f t="shared" si="58"/>
        <v>41.113708586242872</v>
      </c>
      <c r="J1929" s="147">
        <f t="shared" si="59"/>
        <v>17103.699999999997</v>
      </c>
      <c r="K1929" s="178"/>
    </row>
    <row r="1930" spans="1:11" ht="25.5" x14ac:dyDescent="0.2">
      <c r="A1930" s="47" t="s">
        <v>226</v>
      </c>
      <c r="B1930" s="48">
        <v>926</v>
      </c>
      <c r="C1930" s="111">
        <v>4</v>
      </c>
      <c r="D1930" s="111">
        <v>12</v>
      </c>
      <c r="E1930" s="119">
        <v>8200040410</v>
      </c>
      <c r="F1930" s="48">
        <v>600</v>
      </c>
      <c r="G1930" s="49">
        <v>29045.3</v>
      </c>
      <c r="H1930" s="49">
        <v>11941.6</v>
      </c>
      <c r="I1930" s="144">
        <f t="shared" ref="I1930:I1993" si="60">H1930/G1930*100</f>
        <v>41.113708586242872</v>
      </c>
      <c r="J1930" s="147">
        <f t="shared" ref="J1930:J1993" si="61">G1930-H1930</f>
        <v>17103.699999999997</v>
      </c>
      <c r="K1930" s="178"/>
    </row>
    <row r="1931" spans="1:11" s="22" customFormat="1" x14ac:dyDescent="0.2">
      <c r="A1931" s="77" t="s">
        <v>1233</v>
      </c>
      <c r="B1931" s="78">
        <v>927</v>
      </c>
      <c r="C1931" s="110"/>
      <c r="D1931" s="110"/>
      <c r="E1931" s="118"/>
      <c r="F1931" s="78"/>
      <c r="G1931" s="76">
        <v>29785</v>
      </c>
      <c r="H1931" s="76">
        <v>9115.7999999999993</v>
      </c>
      <c r="I1931" s="138">
        <f t="shared" si="60"/>
        <v>30.605338257512166</v>
      </c>
      <c r="J1931" s="147">
        <f t="shared" si="61"/>
        <v>20669.2</v>
      </c>
      <c r="K1931" s="179"/>
    </row>
    <row r="1932" spans="1:11" x14ac:dyDescent="0.2">
      <c r="A1932" s="47" t="s">
        <v>155</v>
      </c>
      <c r="B1932" s="48">
        <v>927</v>
      </c>
      <c r="C1932" s="111">
        <v>1</v>
      </c>
      <c r="D1932" s="111"/>
      <c r="E1932" s="119"/>
      <c r="F1932" s="48"/>
      <c r="G1932" s="49">
        <v>9391</v>
      </c>
      <c r="H1932" s="49">
        <v>4052.7</v>
      </c>
      <c r="I1932" s="144">
        <f t="shared" si="60"/>
        <v>43.155148546480667</v>
      </c>
      <c r="J1932" s="147">
        <f t="shared" si="61"/>
        <v>5338.3</v>
      </c>
      <c r="K1932" s="178"/>
    </row>
    <row r="1933" spans="1:11" x14ac:dyDescent="0.2">
      <c r="A1933" s="47" t="s">
        <v>90</v>
      </c>
      <c r="B1933" s="48">
        <v>927</v>
      </c>
      <c r="C1933" s="111">
        <v>1</v>
      </c>
      <c r="D1933" s="111">
        <v>13</v>
      </c>
      <c r="E1933" s="119"/>
      <c r="F1933" s="48"/>
      <c r="G1933" s="49">
        <v>9391</v>
      </c>
      <c r="H1933" s="49">
        <v>4052.7</v>
      </c>
      <c r="I1933" s="144">
        <f t="shared" si="60"/>
        <v>43.155148546480667</v>
      </c>
      <c r="J1933" s="147">
        <f t="shared" si="61"/>
        <v>5338.3</v>
      </c>
      <c r="K1933" s="178"/>
    </row>
    <row r="1934" spans="1:11" x14ac:dyDescent="0.2">
      <c r="A1934" s="47" t="s">
        <v>230</v>
      </c>
      <c r="B1934" s="48">
        <v>927</v>
      </c>
      <c r="C1934" s="111">
        <v>1</v>
      </c>
      <c r="D1934" s="111">
        <v>13</v>
      </c>
      <c r="E1934" s="119">
        <v>8900000000</v>
      </c>
      <c r="F1934" s="48"/>
      <c r="G1934" s="49">
        <v>9391</v>
      </c>
      <c r="H1934" s="49">
        <v>4052.7</v>
      </c>
      <c r="I1934" s="144">
        <f t="shared" si="60"/>
        <v>43.155148546480667</v>
      </c>
      <c r="J1934" s="147">
        <f t="shared" si="61"/>
        <v>5338.3</v>
      </c>
      <c r="K1934" s="178"/>
    </row>
    <row r="1935" spans="1:11" x14ac:dyDescent="0.2">
      <c r="A1935" s="47" t="s">
        <v>230</v>
      </c>
      <c r="B1935" s="48">
        <v>927</v>
      </c>
      <c r="C1935" s="111">
        <v>1</v>
      </c>
      <c r="D1935" s="111">
        <v>13</v>
      </c>
      <c r="E1935" s="119">
        <v>8900000110</v>
      </c>
      <c r="F1935" s="48"/>
      <c r="G1935" s="49">
        <v>7859</v>
      </c>
      <c r="H1935" s="49">
        <v>3581.9</v>
      </c>
      <c r="I1935" s="144">
        <f t="shared" si="60"/>
        <v>45.577045425626672</v>
      </c>
      <c r="J1935" s="147">
        <f t="shared" si="61"/>
        <v>4277.1000000000004</v>
      </c>
      <c r="K1935" s="178"/>
    </row>
    <row r="1936" spans="1:11" ht="38.25" x14ac:dyDescent="0.2">
      <c r="A1936" s="47" t="s">
        <v>231</v>
      </c>
      <c r="B1936" s="48">
        <v>927</v>
      </c>
      <c r="C1936" s="111">
        <v>1</v>
      </c>
      <c r="D1936" s="111">
        <v>13</v>
      </c>
      <c r="E1936" s="119">
        <v>8900000110</v>
      </c>
      <c r="F1936" s="48">
        <v>100</v>
      </c>
      <c r="G1936" s="49">
        <v>7859</v>
      </c>
      <c r="H1936" s="49">
        <v>3581.9</v>
      </c>
      <c r="I1936" s="144">
        <f t="shared" si="60"/>
        <v>45.577045425626672</v>
      </c>
      <c r="J1936" s="147">
        <f t="shared" si="61"/>
        <v>4277.1000000000004</v>
      </c>
      <c r="K1936" s="178"/>
    </row>
    <row r="1937" spans="1:11" x14ac:dyDescent="0.2">
      <c r="A1937" s="47" t="s">
        <v>230</v>
      </c>
      <c r="B1937" s="48">
        <v>927</v>
      </c>
      <c r="C1937" s="111">
        <v>1</v>
      </c>
      <c r="D1937" s="111">
        <v>13</v>
      </c>
      <c r="E1937" s="119">
        <v>8900000190</v>
      </c>
      <c r="F1937" s="48"/>
      <c r="G1937" s="49">
        <v>1532</v>
      </c>
      <c r="H1937" s="49">
        <v>470.8</v>
      </c>
      <c r="I1937" s="144">
        <f t="shared" si="60"/>
        <v>30.73107049608355</v>
      </c>
      <c r="J1937" s="147">
        <f t="shared" si="61"/>
        <v>1061.2</v>
      </c>
      <c r="K1937" s="178"/>
    </row>
    <row r="1938" spans="1:11" ht="38.25" x14ac:dyDescent="0.2">
      <c r="A1938" s="47" t="s">
        <v>231</v>
      </c>
      <c r="B1938" s="48">
        <v>927</v>
      </c>
      <c r="C1938" s="111">
        <v>1</v>
      </c>
      <c r="D1938" s="111">
        <v>13</v>
      </c>
      <c r="E1938" s="119">
        <v>8900000190</v>
      </c>
      <c r="F1938" s="48">
        <v>100</v>
      </c>
      <c r="G1938" s="49">
        <v>301</v>
      </c>
      <c r="H1938" s="49">
        <v>185.3</v>
      </c>
      <c r="I1938" s="144">
        <f t="shared" si="60"/>
        <v>61.561461794019934</v>
      </c>
      <c r="J1938" s="147">
        <f t="shared" si="61"/>
        <v>115.69999999999999</v>
      </c>
      <c r="K1938" s="178"/>
    </row>
    <row r="1939" spans="1:11" ht="25.5" x14ac:dyDescent="0.2">
      <c r="A1939" s="47" t="s">
        <v>233</v>
      </c>
      <c r="B1939" s="48">
        <v>927</v>
      </c>
      <c r="C1939" s="111">
        <v>1</v>
      </c>
      <c r="D1939" s="111">
        <v>13</v>
      </c>
      <c r="E1939" s="119">
        <v>8900000190</v>
      </c>
      <c r="F1939" s="48">
        <v>200</v>
      </c>
      <c r="G1939" s="49">
        <v>1231</v>
      </c>
      <c r="H1939" s="49">
        <v>285.5</v>
      </c>
      <c r="I1939" s="144">
        <f t="shared" si="60"/>
        <v>23.192526401299755</v>
      </c>
      <c r="J1939" s="147">
        <f t="shared" si="61"/>
        <v>945.5</v>
      </c>
      <c r="K1939" s="178"/>
    </row>
    <row r="1940" spans="1:11" x14ac:dyDescent="0.2">
      <c r="A1940" s="47" t="s">
        <v>158</v>
      </c>
      <c r="B1940" s="48">
        <v>927</v>
      </c>
      <c r="C1940" s="111">
        <v>4</v>
      </c>
      <c r="D1940" s="111"/>
      <c r="E1940" s="119"/>
      <c r="F1940" s="48"/>
      <c r="G1940" s="49">
        <v>1500</v>
      </c>
      <c r="H1940" s="49">
        <v>0</v>
      </c>
      <c r="I1940" s="144">
        <f t="shared" si="60"/>
        <v>0</v>
      </c>
      <c r="J1940" s="147">
        <f t="shared" si="61"/>
        <v>1500</v>
      </c>
      <c r="K1940" s="178"/>
    </row>
    <row r="1941" spans="1:11" x14ac:dyDescent="0.2">
      <c r="A1941" s="47" t="s">
        <v>92</v>
      </c>
      <c r="B1941" s="48">
        <v>927</v>
      </c>
      <c r="C1941" s="111">
        <v>4</v>
      </c>
      <c r="D1941" s="111">
        <v>12</v>
      </c>
      <c r="E1941" s="119"/>
      <c r="F1941" s="48"/>
      <c r="G1941" s="49">
        <v>1500</v>
      </c>
      <c r="H1941" s="49">
        <v>0</v>
      </c>
      <c r="I1941" s="144">
        <f t="shared" si="60"/>
        <v>0</v>
      </c>
      <c r="J1941" s="147">
        <f t="shared" si="61"/>
        <v>1500</v>
      </c>
      <c r="K1941" s="178"/>
    </row>
    <row r="1942" spans="1:11" ht="25.5" x14ac:dyDescent="0.2">
      <c r="A1942" s="47" t="s">
        <v>803</v>
      </c>
      <c r="B1942" s="48">
        <v>927</v>
      </c>
      <c r="C1942" s="111">
        <v>4</v>
      </c>
      <c r="D1942" s="111">
        <v>12</v>
      </c>
      <c r="E1942" s="119">
        <v>3500000000</v>
      </c>
      <c r="F1942" s="48"/>
      <c r="G1942" s="49">
        <v>1500</v>
      </c>
      <c r="H1942" s="49">
        <v>0</v>
      </c>
      <c r="I1942" s="144">
        <f t="shared" si="60"/>
        <v>0</v>
      </c>
      <c r="J1942" s="147">
        <f t="shared" si="61"/>
        <v>1500</v>
      </c>
      <c r="K1942" s="178"/>
    </row>
    <row r="1943" spans="1:11" ht="38.25" x14ac:dyDescent="0.2">
      <c r="A1943" s="47" t="s">
        <v>663</v>
      </c>
      <c r="B1943" s="48">
        <v>927</v>
      </c>
      <c r="C1943" s="111">
        <v>4</v>
      </c>
      <c r="D1943" s="111">
        <v>12</v>
      </c>
      <c r="E1943" s="119">
        <v>3520000000</v>
      </c>
      <c r="F1943" s="48"/>
      <c r="G1943" s="49">
        <v>1500</v>
      </c>
      <c r="H1943" s="49">
        <v>0</v>
      </c>
      <c r="I1943" s="144">
        <f t="shared" si="60"/>
        <v>0</v>
      </c>
      <c r="J1943" s="147">
        <f t="shared" si="61"/>
        <v>1500</v>
      </c>
      <c r="K1943" s="178"/>
    </row>
    <row r="1944" spans="1:11" ht="25.5" x14ac:dyDescent="0.2">
      <c r="A1944" s="47" t="s">
        <v>987</v>
      </c>
      <c r="B1944" s="48">
        <v>927</v>
      </c>
      <c r="C1944" s="111">
        <v>4</v>
      </c>
      <c r="D1944" s="111">
        <v>12</v>
      </c>
      <c r="E1944" s="119" t="s">
        <v>666</v>
      </c>
      <c r="F1944" s="48"/>
      <c r="G1944" s="49">
        <v>1500</v>
      </c>
      <c r="H1944" s="49">
        <v>0</v>
      </c>
      <c r="I1944" s="144">
        <f t="shared" si="60"/>
        <v>0</v>
      </c>
      <c r="J1944" s="147">
        <f t="shared" si="61"/>
        <v>1500</v>
      </c>
      <c r="K1944" s="178"/>
    </row>
    <row r="1945" spans="1:11" ht="38.25" x14ac:dyDescent="0.2">
      <c r="A1945" s="47" t="s">
        <v>483</v>
      </c>
      <c r="B1945" s="48">
        <v>927</v>
      </c>
      <c r="C1945" s="111">
        <v>4</v>
      </c>
      <c r="D1945" s="111">
        <v>12</v>
      </c>
      <c r="E1945" s="119" t="s">
        <v>667</v>
      </c>
      <c r="F1945" s="48"/>
      <c r="G1945" s="49">
        <v>1500</v>
      </c>
      <c r="H1945" s="49">
        <v>0</v>
      </c>
      <c r="I1945" s="144">
        <f t="shared" si="60"/>
        <v>0</v>
      </c>
      <c r="J1945" s="147">
        <f t="shared" si="61"/>
        <v>1500</v>
      </c>
      <c r="K1945" s="178"/>
    </row>
    <row r="1946" spans="1:11" x14ac:dyDescent="0.2">
      <c r="A1946" s="47" t="s">
        <v>227</v>
      </c>
      <c r="B1946" s="48">
        <v>927</v>
      </c>
      <c r="C1946" s="111">
        <v>4</v>
      </c>
      <c r="D1946" s="111">
        <v>12</v>
      </c>
      <c r="E1946" s="119" t="s">
        <v>667</v>
      </c>
      <c r="F1946" s="48">
        <v>800</v>
      </c>
      <c r="G1946" s="49">
        <v>1500</v>
      </c>
      <c r="H1946" s="49">
        <v>0</v>
      </c>
      <c r="I1946" s="144">
        <f t="shared" si="60"/>
        <v>0</v>
      </c>
      <c r="J1946" s="147">
        <f t="shared" si="61"/>
        <v>1500</v>
      </c>
      <c r="K1946" s="178"/>
    </row>
    <row r="1947" spans="1:11" x14ac:dyDescent="0.2">
      <c r="A1947" s="122" t="s">
        <v>161</v>
      </c>
      <c r="B1947" s="123">
        <v>927</v>
      </c>
      <c r="C1947" s="124">
        <v>7</v>
      </c>
      <c r="D1947" s="124"/>
      <c r="E1947" s="125"/>
      <c r="F1947" s="123"/>
      <c r="G1947" s="126">
        <v>12233</v>
      </c>
      <c r="H1947" s="126">
        <v>2494.9</v>
      </c>
      <c r="I1947" s="144">
        <f t="shared" si="60"/>
        <v>20.394833646693371</v>
      </c>
      <c r="J1947" s="147">
        <f t="shared" si="61"/>
        <v>9738.1</v>
      </c>
      <c r="K1947" s="178"/>
    </row>
    <row r="1948" spans="1:11" x14ac:dyDescent="0.2">
      <c r="A1948" s="122" t="s">
        <v>202</v>
      </c>
      <c r="B1948" s="123">
        <v>927</v>
      </c>
      <c r="C1948" s="124">
        <v>7</v>
      </c>
      <c r="D1948" s="124">
        <v>7</v>
      </c>
      <c r="E1948" s="125"/>
      <c r="F1948" s="123"/>
      <c r="G1948" s="126">
        <v>12233</v>
      </c>
      <c r="H1948" s="126">
        <v>2494.9</v>
      </c>
      <c r="I1948" s="144">
        <f t="shared" si="60"/>
        <v>20.394833646693371</v>
      </c>
      <c r="J1948" s="147">
        <f t="shared" si="61"/>
        <v>9738.1</v>
      </c>
      <c r="K1948" s="178"/>
    </row>
    <row r="1949" spans="1:11" ht="25.5" x14ac:dyDescent="0.2">
      <c r="A1949" s="122" t="s">
        <v>1234</v>
      </c>
      <c r="B1949" s="123">
        <v>927</v>
      </c>
      <c r="C1949" s="124">
        <v>7</v>
      </c>
      <c r="D1949" s="124">
        <v>7</v>
      </c>
      <c r="E1949" s="125">
        <v>2200000000</v>
      </c>
      <c r="F1949" s="123"/>
      <c r="G1949" s="126">
        <v>12233</v>
      </c>
      <c r="H1949" s="126">
        <v>2494.9</v>
      </c>
      <c r="I1949" s="144">
        <f t="shared" si="60"/>
        <v>20.394833646693371</v>
      </c>
      <c r="J1949" s="147">
        <f t="shared" si="61"/>
        <v>9738.1</v>
      </c>
      <c r="K1949" s="178"/>
    </row>
    <row r="1950" spans="1:11" ht="38.25" x14ac:dyDescent="0.2">
      <c r="A1950" s="122" t="s">
        <v>1235</v>
      </c>
      <c r="B1950" s="123">
        <v>927</v>
      </c>
      <c r="C1950" s="124">
        <v>7</v>
      </c>
      <c r="D1950" s="124">
        <v>7</v>
      </c>
      <c r="E1950" s="125">
        <v>2250000000</v>
      </c>
      <c r="F1950" s="123"/>
      <c r="G1950" s="126">
        <v>12233</v>
      </c>
      <c r="H1950" s="126">
        <v>2494.9</v>
      </c>
      <c r="I1950" s="144">
        <f t="shared" si="60"/>
        <v>20.394833646693371</v>
      </c>
      <c r="J1950" s="147">
        <f t="shared" si="61"/>
        <v>9738.1</v>
      </c>
      <c r="K1950" s="178"/>
    </row>
    <row r="1951" spans="1:11" ht="38.25" x14ac:dyDescent="0.2">
      <c r="A1951" s="122" t="s">
        <v>1235</v>
      </c>
      <c r="B1951" s="123">
        <v>927</v>
      </c>
      <c r="C1951" s="124">
        <v>7</v>
      </c>
      <c r="D1951" s="124">
        <v>7</v>
      </c>
      <c r="E1951" s="125">
        <v>2250100000</v>
      </c>
      <c r="F1951" s="123"/>
      <c r="G1951" s="126">
        <v>2500</v>
      </c>
      <c r="H1951" s="126">
        <v>0</v>
      </c>
      <c r="I1951" s="144">
        <f t="shared" si="60"/>
        <v>0</v>
      </c>
      <c r="J1951" s="147">
        <f t="shared" si="61"/>
        <v>2500</v>
      </c>
      <c r="K1951" s="178"/>
    </row>
    <row r="1952" spans="1:11" x14ac:dyDescent="0.2">
      <c r="A1952" s="122" t="s">
        <v>731</v>
      </c>
      <c r="B1952" s="123">
        <v>927</v>
      </c>
      <c r="C1952" s="124">
        <v>7</v>
      </c>
      <c r="D1952" s="124">
        <v>7</v>
      </c>
      <c r="E1952" s="125">
        <v>2250160930</v>
      </c>
      <c r="F1952" s="123"/>
      <c r="G1952" s="126">
        <v>2500</v>
      </c>
      <c r="H1952" s="126">
        <v>0</v>
      </c>
      <c r="I1952" s="144">
        <f t="shared" si="60"/>
        <v>0</v>
      </c>
      <c r="J1952" s="147">
        <f t="shared" si="61"/>
        <v>2500</v>
      </c>
      <c r="K1952" s="178"/>
    </row>
    <row r="1953" spans="1:11" x14ac:dyDescent="0.2">
      <c r="A1953" s="122" t="s">
        <v>228</v>
      </c>
      <c r="B1953" s="123">
        <v>927</v>
      </c>
      <c r="C1953" s="124">
        <v>7</v>
      </c>
      <c r="D1953" s="124">
        <v>7</v>
      </c>
      <c r="E1953" s="125">
        <v>2250160930</v>
      </c>
      <c r="F1953" s="123">
        <v>300</v>
      </c>
      <c r="G1953" s="126">
        <v>1100</v>
      </c>
      <c r="H1953" s="126">
        <v>0</v>
      </c>
      <c r="I1953" s="144">
        <f t="shared" si="60"/>
        <v>0</v>
      </c>
      <c r="J1953" s="147">
        <f t="shared" si="61"/>
        <v>1100</v>
      </c>
      <c r="K1953" s="178"/>
    </row>
    <row r="1954" spans="1:11" x14ac:dyDescent="0.2">
      <c r="A1954" s="122" t="s">
        <v>227</v>
      </c>
      <c r="B1954" s="123">
        <v>927</v>
      </c>
      <c r="C1954" s="124">
        <v>7</v>
      </c>
      <c r="D1954" s="124">
        <v>7</v>
      </c>
      <c r="E1954" s="125">
        <v>2250160930</v>
      </c>
      <c r="F1954" s="123">
        <v>800</v>
      </c>
      <c r="G1954" s="126">
        <v>1400</v>
      </c>
      <c r="H1954" s="126">
        <v>0</v>
      </c>
      <c r="I1954" s="144">
        <f t="shared" si="60"/>
        <v>0</v>
      </c>
      <c r="J1954" s="147">
        <f t="shared" si="61"/>
        <v>1400</v>
      </c>
      <c r="K1954" s="178"/>
    </row>
    <row r="1955" spans="1:11" ht="25.5" x14ac:dyDescent="0.2">
      <c r="A1955" s="122" t="s">
        <v>1236</v>
      </c>
      <c r="B1955" s="123">
        <v>927</v>
      </c>
      <c r="C1955" s="124">
        <v>7</v>
      </c>
      <c r="D1955" s="124">
        <v>7</v>
      </c>
      <c r="E1955" s="125">
        <v>2250200000</v>
      </c>
      <c r="F1955" s="123"/>
      <c r="G1955" s="126">
        <v>9733</v>
      </c>
      <c r="H1955" s="126">
        <v>2494.9</v>
      </c>
      <c r="I1955" s="144">
        <f t="shared" si="60"/>
        <v>25.633412103154217</v>
      </c>
      <c r="J1955" s="147">
        <f t="shared" si="61"/>
        <v>7238.1</v>
      </c>
      <c r="K1955" s="178"/>
    </row>
    <row r="1956" spans="1:11" x14ac:dyDescent="0.2">
      <c r="A1956" s="122" t="s">
        <v>730</v>
      </c>
      <c r="B1956" s="123">
        <v>927</v>
      </c>
      <c r="C1956" s="124">
        <v>7</v>
      </c>
      <c r="D1956" s="124">
        <v>7</v>
      </c>
      <c r="E1956" s="125">
        <v>2250243400</v>
      </c>
      <c r="F1956" s="123"/>
      <c r="G1956" s="126">
        <v>5959</v>
      </c>
      <c r="H1956" s="126">
        <v>902.3</v>
      </c>
      <c r="I1956" s="144">
        <f t="shared" si="60"/>
        <v>15.141802315824801</v>
      </c>
      <c r="J1956" s="147">
        <f t="shared" si="61"/>
        <v>5056.7</v>
      </c>
      <c r="K1956" s="178"/>
    </row>
    <row r="1957" spans="1:11" ht="25.5" x14ac:dyDescent="0.2">
      <c r="A1957" s="122" t="s">
        <v>233</v>
      </c>
      <c r="B1957" s="123">
        <v>927</v>
      </c>
      <c r="C1957" s="124">
        <v>7</v>
      </c>
      <c r="D1957" s="124">
        <v>7</v>
      </c>
      <c r="E1957" s="125">
        <v>2250243400</v>
      </c>
      <c r="F1957" s="123">
        <v>200</v>
      </c>
      <c r="G1957" s="126">
        <v>5959</v>
      </c>
      <c r="H1957" s="126">
        <v>902.3</v>
      </c>
      <c r="I1957" s="144">
        <f t="shared" si="60"/>
        <v>15.141802315824801</v>
      </c>
      <c r="J1957" s="147">
        <f t="shared" si="61"/>
        <v>5056.7</v>
      </c>
      <c r="K1957" s="178"/>
    </row>
    <row r="1958" spans="1:11" ht="25.5" x14ac:dyDescent="0.2">
      <c r="A1958" s="122" t="s">
        <v>1237</v>
      </c>
      <c r="B1958" s="123">
        <v>927</v>
      </c>
      <c r="C1958" s="124">
        <v>7</v>
      </c>
      <c r="D1958" s="124">
        <v>7</v>
      </c>
      <c r="E1958" s="125">
        <v>2250243700</v>
      </c>
      <c r="F1958" s="123"/>
      <c r="G1958" s="126">
        <v>3774</v>
      </c>
      <c r="H1958" s="126">
        <v>1592.6</v>
      </c>
      <c r="I1958" s="144">
        <f t="shared" si="60"/>
        <v>42.199258081611021</v>
      </c>
      <c r="J1958" s="147">
        <f t="shared" si="61"/>
        <v>2181.4</v>
      </c>
      <c r="K1958" s="178"/>
    </row>
    <row r="1959" spans="1:11" ht="25.5" x14ac:dyDescent="0.2">
      <c r="A1959" s="122" t="s">
        <v>226</v>
      </c>
      <c r="B1959" s="123">
        <v>927</v>
      </c>
      <c r="C1959" s="124">
        <v>7</v>
      </c>
      <c r="D1959" s="124">
        <v>7</v>
      </c>
      <c r="E1959" s="125">
        <v>2250243700</v>
      </c>
      <c r="F1959" s="123">
        <v>600</v>
      </c>
      <c r="G1959" s="126">
        <v>3774</v>
      </c>
      <c r="H1959" s="126">
        <v>1592.6</v>
      </c>
      <c r="I1959" s="144">
        <f t="shared" si="60"/>
        <v>42.199258081611021</v>
      </c>
      <c r="J1959" s="147">
        <f t="shared" si="61"/>
        <v>2181.4</v>
      </c>
      <c r="K1959" s="178"/>
    </row>
    <row r="1960" spans="1:11" x14ac:dyDescent="0.2">
      <c r="A1960" s="122" t="s">
        <v>163</v>
      </c>
      <c r="B1960" s="123">
        <v>927</v>
      </c>
      <c r="C1960" s="124">
        <v>10</v>
      </c>
      <c r="D1960" s="124"/>
      <c r="E1960" s="125"/>
      <c r="F1960" s="123"/>
      <c r="G1960" s="126">
        <v>6661</v>
      </c>
      <c r="H1960" s="126">
        <v>2568.1999999999998</v>
      </c>
      <c r="I1960" s="144">
        <f t="shared" si="60"/>
        <v>38.555772406545564</v>
      </c>
      <c r="J1960" s="147">
        <f t="shared" si="61"/>
        <v>4092.8</v>
      </c>
      <c r="K1960" s="178"/>
    </row>
    <row r="1961" spans="1:11" x14ac:dyDescent="0.2">
      <c r="A1961" s="122" t="s">
        <v>134</v>
      </c>
      <c r="B1961" s="123">
        <v>927</v>
      </c>
      <c r="C1961" s="124">
        <v>10</v>
      </c>
      <c r="D1961" s="124">
        <v>3</v>
      </c>
      <c r="E1961" s="125"/>
      <c r="F1961" s="123"/>
      <c r="G1961" s="126">
        <v>6661</v>
      </c>
      <c r="H1961" s="126">
        <v>2568.1999999999998</v>
      </c>
      <c r="I1961" s="144">
        <f t="shared" si="60"/>
        <v>38.555772406545564</v>
      </c>
      <c r="J1961" s="147">
        <f t="shared" si="61"/>
        <v>4092.8</v>
      </c>
      <c r="K1961" s="178"/>
    </row>
    <row r="1962" spans="1:11" ht="25.5" x14ac:dyDescent="0.2">
      <c r="A1962" s="122" t="s">
        <v>1115</v>
      </c>
      <c r="B1962" s="123">
        <v>927</v>
      </c>
      <c r="C1962" s="124">
        <v>10</v>
      </c>
      <c r="D1962" s="124">
        <v>3</v>
      </c>
      <c r="E1962" s="125">
        <v>1600000000</v>
      </c>
      <c r="F1962" s="123"/>
      <c r="G1962" s="126">
        <v>6661</v>
      </c>
      <c r="H1962" s="126">
        <v>2568.1999999999998</v>
      </c>
      <c r="I1962" s="144">
        <f t="shared" si="60"/>
        <v>38.555772406545564</v>
      </c>
      <c r="J1962" s="147">
        <f t="shared" si="61"/>
        <v>4092.8</v>
      </c>
      <c r="K1962" s="178"/>
    </row>
    <row r="1963" spans="1:11" ht="25.5" x14ac:dyDescent="0.2">
      <c r="A1963" s="122" t="s">
        <v>314</v>
      </c>
      <c r="B1963" s="123">
        <v>927</v>
      </c>
      <c r="C1963" s="124">
        <v>10</v>
      </c>
      <c r="D1963" s="124">
        <v>3</v>
      </c>
      <c r="E1963" s="125">
        <v>1640000000</v>
      </c>
      <c r="F1963" s="123"/>
      <c r="G1963" s="126">
        <v>6661</v>
      </c>
      <c r="H1963" s="126">
        <v>2568.1999999999998</v>
      </c>
      <c r="I1963" s="144">
        <f t="shared" si="60"/>
        <v>38.555772406545564</v>
      </c>
      <c r="J1963" s="147">
        <f t="shared" si="61"/>
        <v>4092.8</v>
      </c>
      <c r="K1963" s="178"/>
    </row>
    <row r="1964" spans="1:11" ht="25.5" x14ac:dyDescent="0.2">
      <c r="A1964" s="122" t="s">
        <v>1116</v>
      </c>
      <c r="B1964" s="123">
        <v>927</v>
      </c>
      <c r="C1964" s="124">
        <v>10</v>
      </c>
      <c r="D1964" s="124">
        <v>3</v>
      </c>
      <c r="E1964" s="125">
        <v>1640400000</v>
      </c>
      <c r="F1964" s="123"/>
      <c r="G1964" s="126">
        <v>6661</v>
      </c>
      <c r="H1964" s="126">
        <v>2568.1999999999998</v>
      </c>
      <c r="I1964" s="144">
        <f t="shared" si="60"/>
        <v>38.555772406545564</v>
      </c>
      <c r="J1964" s="147">
        <f t="shared" si="61"/>
        <v>4092.8</v>
      </c>
      <c r="K1964" s="178"/>
    </row>
    <row r="1965" spans="1:11" x14ac:dyDescent="0.2">
      <c r="A1965" s="122" t="s">
        <v>315</v>
      </c>
      <c r="B1965" s="123">
        <v>927</v>
      </c>
      <c r="C1965" s="124">
        <v>10</v>
      </c>
      <c r="D1965" s="124">
        <v>3</v>
      </c>
      <c r="E1965" s="125">
        <v>1640482010</v>
      </c>
      <c r="F1965" s="123"/>
      <c r="G1965" s="126">
        <v>6661</v>
      </c>
      <c r="H1965" s="126">
        <v>2568.1999999999998</v>
      </c>
      <c r="I1965" s="144">
        <f t="shared" si="60"/>
        <v>38.555772406545564</v>
      </c>
      <c r="J1965" s="147">
        <f t="shared" si="61"/>
        <v>4092.8</v>
      </c>
      <c r="K1965" s="178"/>
    </row>
    <row r="1966" spans="1:11" x14ac:dyDescent="0.2">
      <c r="A1966" s="122" t="s">
        <v>228</v>
      </c>
      <c r="B1966" s="123">
        <v>927</v>
      </c>
      <c r="C1966" s="124">
        <v>10</v>
      </c>
      <c r="D1966" s="124">
        <v>3</v>
      </c>
      <c r="E1966" s="125">
        <v>1640482010</v>
      </c>
      <c r="F1966" s="123">
        <v>300</v>
      </c>
      <c r="G1966" s="126">
        <v>6661</v>
      </c>
      <c r="H1966" s="126">
        <v>2568.1999999999998</v>
      </c>
      <c r="I1966" s="144">
        <f t="shared" si="60"/>
        <v>38.555772406545564</v>
      </c>
      <c r="J1966" s="147">
        <f t="shared" si="61"/>
        <v>4092.8</v>
      </c>
      <c r="K1966" s="178"/>
    </row>
    <row r="1967" spans="1:11" s="22" customFormat="1" x14ac:dyDescent="0.2">
      <c r="A1967" s="127" t="s">
        <v>877</v>
      </c>
      <c r="B1967" s="128">
        <v>928</v>
      </c>
      <c r="C1967" s="129"/>
      <c r="D1967" s="129"/>
      <c r="E1967" s="130"/>
      <c r="F1967" s="128"/>
      <c r="G1967" s="131">
        <v>269359.5</v>
      </c>
      <c r="H1967" s="131">
        <v>17744</v>
      </c>
      <c r="I1967" s="138">
        <f t="shared" si="60"/>
        <v>6.5874788154863664</v>
      </c>
      <c r="J1967" s="147">
        <f t="shared" si="61"/>
        <v>251615.5</v>
      </c>
      <c r="K1967" s="179"/>
    </row>
    <row r="1968" spans="1:11" x14ac:dyDescent="0.2">
      <c r="A1968" s="122" t="s">
        <v>158</v>
      </c>
      <c r="B1968" s="123">
        <v>928</v>
      </c>
      <c r="C1968" s="124">
        <v>4</v>
      </c>
      <c r="D1968" s="124"/>
      <c r="E1968" s="125"/>
      <c r="F1968" s="123"/>
      <c r="G1968" s="126">
        <v>269359.5</v>
      </c>
      <c r="H1968" s="126">
        <v>17744</v>
      </c>
      <c r="I1968" s="144">
        <f t="shared" si="60"/>
        <v>6.5874788154863664</v>
      </c>
      <c r="J1968" s="147">
        <f t="shared" si="61"/>
        <v>251615.5</v>
      </c>
      <c r="K1968" s="178"/>
    </row>
    <row r="1969" spans="1:11" x14ac:dyDescent="0.2">
      <c r="A1969" s="122" t="s">
        <v>92</v>
      </c>
      <c r="B1969" s="123">
        <v>928</v>
      </c>
      <c r="C1969" s="124">
        <v>4</v>
      </c>
      <c r="D1969" s="124">
        <v>12</v>
      </c>
      <c r="E1969" s="125"/>
      <c r="F1969" s="123"/>
      <c r="G1969" s="126">
        <v>269359.5</v>
      </c>
      <c r="H1969" s="126">
        <v>17744</v>
      </c>
      <c r="I1969" s="144">
        <f t="shared" si="60"/>
        <v>6.5874788154863664</v>
      </c>
      <c r="J1969" s="147">
        <f t="shared" si="61"/>
        <v>251615.5</v>
      </c>
      <c r="K1969" s="178"/>
    </row>
    <row r="1970" spans="1:11" ht="25.5" x14ac:dyDescent="0.2">
      <c r="A1970" s="122" t="s">
        <v>1238</v>
      </c>
      <c r="B1970" s="123">
        <v>928</v>
      </c>
      <c r="C1970" s="124">
        <v>4</v>
      </c>
      <c r="D1970" s="124">
        <v>12</v>
      </c>
      <c r="E1970" s="125">
        <v>3600000000</v>
      </c>
      <c r="F1970" s="123"/>
      <c r="G1970" s="126">
        <v>260065.5</v>
      </c>
      <c r="H1970" s="126">
        <v>13138.3</v>
      </c>
      <c r="I1970" s="144">
        <f t="shared" si="60"/>
        <v>5.0519196125591437</v>
      </c>
      <c r="J1970" s="147">
        <f t="shared" si="61"/>
        <v>246927.2</v>
      </c>
      <c r="K1970" s="178"/>
    </row>
    <row r="1971" spans="1:11" ht="25.5" x14ac:dyDescent="0.2">
      <c r="A1971" s="122" t="s">
        <v>1239</v>
      </c>
      <c r="B1971" s="123">
        <v>928</v>
      </c>
      <c r="C1971" s="124">
        <v>4</v>
      </c>
      <c r="D1971" s="124">
        <v>12</v>
      </c>
      <c r="E1971" s="125">
        <v>3620000000</v>
      </c>
      <c r="F1971" s="123"/>
      <c r="G1971" s="126">
        <v>30431.5</v>
      </c>
      <c r="H1971" s="126">
        <v>0</v>
      </c>
      <c r="I1971" s="144">
        <f t="shared" si="60"/>
        <v>0</v>
      </c>
      <c r="J1971" s="147">
        <f t="shared" si="61"/>
        <v>30431.5</v>
      </c>
      <c r="K1971" s="178"/>
    </row>
    <row r="1972" spans="1:11" x14ac:dyDescent="0.2">
      <c r="A1972" s="122" t="s">
        <v>880</v>
      </c>
      <c r="B1972" s="123">
        <v>928</v>
      </c>
      <c r="C1972" s="124">
        <v>4</v>
      </c>
      <c r="D1972" s="124">
        <v>12</v>
      </c>
      <c r="E1972" s="125" t="s">
        <v>1240</v>
      </c>
      <c r="F1972" s="123"/>
      <c r="G1972" s="126">
        <v>30303</v>
      </c>
      <c r="H1972" s="126">
        <v>0</v>
      </c>
      <c r="I1972" s="144">
        <f t="shared" si="60"/>
        <v>0</v>
      </c>
      <c r="J1972" s="147">
        <f t="shared" si="61"/>
        <v>30303</v>
      </c>
      <c r="K1972" s="178"/>
    </row>
    <row r="1973" spans="1:11" ht="25.5" x14ac:dyDescent="0.2">
      <c r="A1973" s="122" t="s">
        <v>1241</v>
      </c>
      <c r="B1973" s="123">
        <v>928</v>
      </c>
      <c r="C1973" s="124">
        <v>4</v>
      </c>
      <c r="D1973" s="124">
        <v>12</v>
      </c>
      <c r="E1973" s="125" t="s">
        <v>1242</v>
      </c>
      <c r="F1973" s="123"/>
      <c r="G1973" s="126">
        <v>30303</v>
      </c>
      <c r="H1973" s="126">
        <v>0</v>
      </c>
      <c r="I1973" s="144">
        <f t="shared" si="60"/>
        <v>0</v>
      </c>
      <c r="J1973" s="147">
        <f t="shared" si="61"/>
        <v>30303</v>
      </c>
      <c r="K1973" s="178"/>
    </row>
    <row r="1974" spans="1:11" x14ac:dyDescent="0.2">
      <c r="A1974" s="122" t="s">
        <v>227</v>
      </c>
      <c r="B1974" s="123">
        <v>928</v>
      </c>
      <c r="C1974" s="124">
        <v>4</v>
      </c>
      <c r="D1974" s="124">
        <v>12</v>
      </c>
      <c r="E1974" s="125" t="s">
        <v>1242</v>
      </c>
      <c r="F1974" s="123">
        <v>800</v>
      </c>
      <c r="G1974" s="126">
        <v>30303</v>
      </c>
      <c r="H1974" s="126">
        <v>0</v>
      </c>
      <c r="I1974" s="144">
        <f t="shared" si="60"/>
        <v>0</v>
      </c>
      <c r="J1974" s="147">
        <f t="shared" si="61"/>
        <v>30303</v>
      </c>
      <c r="K1974" s="178"/>
    </row>
    <row r="1975" spans="1:11" x14ac:dyDescent="0.2">
      <c r="A1975" s="122" t="s">
        <v>1243</v>
      </c>
      <c r="B1975" s="123">
        <v>928</v>
      </c>
      <c r="C1975" s="124">
        <v>4</v>
      </c>
      <c r="D1975" s="124">
        <v>12</v>
      </c>
      <c r="E1975" s="125" t="s">
        <v>1244</v>
      </c>
      <c r="F1975" s="123"/>
      <c r="G1975" s="126">
        <v>128.5</v>
      </c>
      <c r="H1975" s="126">
        <v>0</v>
      </c>
      <c r="I1975" s="144">
        <f t="shared" si="60"/>
        <v>0</v>
      </c>
      <c r="J1975" s="147">
        <f t="shared" si="61"/>
        <v>128.5</v>
      </c>
      <c r="K1975" s="178"/>
    </row>
    <row r="1976" spans="1:11" ht="25.5" x14ac:dyDescent="0.2">
      <c r="A1976" s="122" t="s">
        <v>881</v>
      </c>
      <c r="B1976" s="123">
        <v>928</v>
      </c>
      <c r="C1976" s="124">
        <v>4</v>
      </c>
      <c r="D1976" s="124">
        <v>12</v>
      </c>
      <c r="E1976" s="125" t="s">
        <v>1245</v>
      </c>
      <c r="F1976" s="123"/>
      <c r="G1976" s="126">
        <v>128.5</v>
      </c>
      <c r="H1976" s="126">
        <v>0</v>
      </c>
      <c r="I1976" s="144">
        <f t="shared" si="60"/>
        <v>0</v>
      </c>
      <c r="J1976" s="147">
        <f t="shared" si="61"/>
        <v>128.5</v>
      </c>
      <c r="K1976" s="178"/>
    </row>
    <row r="1977" spans="1:11" x14ac:dyDescent="0.2">
      <c r="A1977" s="122" t="s">
        <v>227</v>
      </c>
      <c r="B1977" s="123">
        <v>928</v>
      </c>
      <c r="C1977" s="124">
        <v>4</v>
      </c>
      <c r="D1977" s="124">
        <v>12</v>
      </c>
      <c r="E1977" s="125" t="s">
        <v>1245</v>
      </c>
      <c r="F1977" s="123">
        <v>800</v>
      </c>
      <c r="G1977" s="126">
        <v>128.5</v>
      </c>
      <c r="H1977" s="126">
        <v>0</v>
      </c>
      <c r="I1977" s="144">
        <f t="shared" si="60"/>
        <v>0</v>
      </c>
      <c r="J1977" s="147">
        <f t="shared" si="61"/>
        <v>128.5</v>
      </c>
      <c r="K1977" s="178"/>
    </row>
    <row r="1978" spans="1:11" ht="25.5" x14ac:dyDescent="0.2">
      <c r="A1978" s="122" t="s">
        <v>1246</v>
      </c>
      <c r="B1978" s="123">
        <v>928</v>
      </c>
      <c r="C1978" s="124">
        <v>4</v>
      </c>
      <c r="D1978" s="124">
        <v>12</v>
      </c>
      <c r="E1978" s="125">
        <v>3640000000</v>
      </c>
      <c r="F1978" s="123"/>
      <c r="G1978" s="126">
        <v>200000</v>
      </c>
      <c r="H1978" s="126">
        <v>0</v>
      </c>
      <c r="I1978" s="144">
        <f t="shared" si="60"/>
        <v>0</v>
      </c>
      <c r="J1978" s="147">
        <f t="shared" si="61"/>
        <v>200000</v>
      </c>
      <c r="K1978" s="178"/>
    </row>
    <row r="1979" spans="1:11" ht="25.5" x14ac:dyDescent="0.2">
      <c r="A1979" s="122" t="s">
        <v>1247</v>
      </c>
      <c r="B1979" s="123">
        <v>928</v>
      </c>
      <c r="C1979" s="124">
        <v>4</v>
      </c>
      <c r="D1979" s="124">
        <v>12</v>
      </c>
      <c r="E1979" s="125">
        <v>3640100000</v>
      </c>
      <c r="F1979" s="123"/>
      <c r="G1979" s="126">
        <v>200000</v>
      </c>
      <c r="H1979" s="126">
        <v>0</v>
      </c>
      <c r="I1979" s="144">
        <f t="shared" si="60"/>
        <v>0</v>
      </c>
      <c r="J1979" s="147">
        <f t="shared" si="61"/>
        <v>200000</v>
      </c>
      <c r="K1979" s="178"/>
    </row>
    <row r="1980" spans="1:11" ht="25.5" x14ac:dyDescent="0.2">
      <c r="A1980" s="122" t="s">
        <v>879</v>
      </c>
      <c r="B1980" s="123">
        <v>928</v>
      </c>
      <c r="C1980" s="124">
        <v>4</v>
      </c>
      <c r="D1980" s="124">
        <v>12</v>
      </c>
      <c r="E1980" s="125" t="s">
        <v>1248</v>
      </c>
      <c r="F1980" s="123"/>
      <c r="G1980" s="126">
        <v>200000</v>
      </c>
      <c r="H1980" s="126">
        <v>0</v>
      </c>
      <c r="I1980" s="144">
        <f t="shared" si="60"/>
        <v>0</v>
      </c>
      <c r="J1980" s="147">
        <f t="shared" si="61"/>
        <v>200000</v>
      </c>
      <c r="K1980" s="178"/>
    </row>
    <row r="1981" spans="1:11" x14ac:dyDescent="0.2">
      <c r="A1981" s="122" t="s">
        <v>227</v>
      </c>
      <c r="B1981" s="123">
        <v>928</v>
      </c>
      <c r="C1981" s="124">
        <v>4</v>
      </c>
      <c r="D1981" s="124">
        <v>12</v>
      </c>
      <c r="E1981" s="125" t="s">
        <v>1248</v>
      </c>
      <c r="F1981" s="123">
        <v>800</v>
      </c>
      <c r="G1981" s="126">
        <v>200000</v>
      </c>
      <c r="H1981" s="126">
        <v>0</v>
      </c>
      <c r="I1981" s="144">
        <f t="shared" si="60"/>
        <v>0</v>
      </c>
      <c r="J1981" s="147">
        <f t="shared" si="61"/>
        <v>200000</v>
      </c>
      <c r="K1981" s="178"/>
    </row>
    <row r="1982" spans="1:11" ht="25.5" x14ac:dyDescent="0.2">
      <c r="A1982" s="122" t="s">
        <v>1249</v>
      </c>
      <c r="B1982" s="123">
        <v>928</v>
      </c>
      <c r="C1982" s="124">
        <v>4</v>
      </c>
      <c r="D1982" s="124">
        <v>12</v>
      </c>
      <c r="E1982" s="125">
        <v>3650000000</v>
      </c>
      <c r="F1982" s="123"/>
      <c r="G1982" s="126">
        <v>29634</v>
      </c>
      <c r="H1982" s="126">
        <v>13138.3</v>
      </c>
      <c r="I1982" s="144">
        <f t="shared" si="60"/>
        <v>44.335223054599446</v>
      </c>
      <c r="J1982" s="147">
        <f t="shared" si="61"/>
        <v>16495.7</v>
      </c>
      <c r="K1982" s="178"/>
    </row>
    <row r="1983" spans="1:11" ht="25.5" x14ac:dyDescent="0.2">
      <c r="A1983" s="122" t="s">
        <v>1250</v>
      </c>
      <c r="B1983" s="123">
        <v>928</v>
      </c>
      <c r="C1983" s="124">
        <v>4</v>
      </c>
      <c r="D1983" s="124">
        <v>12</v>
      </c>
      <c r="E1983" s="125">
        <v>3650200000</v>
      </c>
      <c r="F1983" s="123"/>
      <c r="G1983" s="126">
        <v>29634</v>
      </c>
      <c r="H1983" s="126">
        <v>13138.3</v>
      </c>
      <c r="I1983" s="144">
        <f t="shared" si="60"/>
        <v>44.335223054599446</v>
      </c>
      <c r="J1983" s="147">
        <f t="shared" si="61"/>
        <v>16495.7</v>
      </c>
      <c r="K1983" s="178"/>
    </row>
    <row r="1984" spans="1:11" ht="25.5" x14ac:dyDescent="0.2">
      <c r="A1984" s="122" t="s">
        <v>878</v>
      </c>
      <c r="B1984" s="123">
        <v>928</v>
      </c>
      <c r="C1984" s="124">
        <v>4</v>
      </c>
      <c r="D1984" s="124">
        <v>12</v>
      </c>
      <c r="E1984" s="125">
        <v>3650245450</v>
      </c>
      <c r="F1984" s="123"/>
      <c r="G1984" s="126">
        <v>29634</v>
      </c>
      <c r="H1984" s="126">
        <v>13138.3</v>
      </c>
      <c r="I1984" s="144">
        <f t="shared" si="60"/>
        <v>44.335223054599446</v>
      </c>
      <c r="J1984" s="147">
        <f t="shared" si="61"/>
        <v>16495.7</v>
      </c>
      <c r="K1984" s="178"/>
    </row>
    <row r="1985" spans="1:11" ht="25.5" x14ac:dyDescent="0.2">
      <c r="A1985" s="122" t="s">
        <v>226</v>
      </c>
      <c r="B1985" s="123">
        <v>928</v>
      </c>
      <c r="C1985" s="124">
        <v>4</v>
      </c>
      <c r="D1985" s="124">
        <v>12</v>
      </c>
      <c r="E1985" s="125">
        <v>3650245450</v>
      </c>
      <c r="F1985" s="123">
        <v>600</v>
      </c>
      <c r="G1985" s="126">
        <v>29634</v>
      </c>
      <c r="H1985" s="126">
        <v>13138.3</v>
      </c>
      <c r="I1985" s="144">
        <f t="shared" si="60"/>
        <v>44.335223054599446</v>
      </c>
      <c r="J1985" s="147">
        <f t="shared" si="61"/>
        <v>16495.7</v>
      </c>
      <c r="K1985" s="178"/>
    </row>
    <row r="1986" spans="1:11" x14ac:dyDescent="0.2">
      <c r="A1986" s="122" t="s">
        <v>230</v>
      </c>
      <c r="B1986" s="123">
        <v>928</v>
      </c>
      <c r="C1986" s="124">
        <v>4</v>
      </c>
      <c r="D1986" s="124">
        <v>12</v>
      </c>
      <c r="E1986" s="125">
        <v>8900000000</v>
      </c>
      <c r="F1986" s="123"/>
      <c r="G1986" s="126">
        <v>9294</v>
      </c>
      <c r="H1986" s="126">
        <v>4605.7</v>
      </c>
      <c r="I1986" s="144">
        <f t="shared" si="60"/>
        <v>49.555627286421341</v>
      </c>
      <c r="J1986" s="147">
        <f t="shared" si="61"/>
        <v>4688.3</v>
      </c>
      <c r="K1986" s="178"/>
    </row>
    <row r="1987" spans="1:11" x14ac:dyDescent="0.2">
      <c r="A1987" s="122" t="s">
        <v>230</v>
      </c>
      <c r="B1987" s="123">
        <v>928</v>
      </c>
      <c r="C1987" s="124">
        <v>4</v>
      </c>
      <c r="D1987" s="124">
        <v>12</v>
      </c>
      <c r="E1987" s="125">
        <v>8900000110</v>
      </c>
      <c r="F1987" s="123"/>
      <c r="G1987" s="126">
        <v>6805</v>
      </c>
      <c r="H1987" s="126">
        <v>3835.5</v>
      </c>
      <c r="I1987" s="144">
        <f t="shared" si="60"/>
        <v>56.362968405584127</v>
      </c>
      <c r="J1987" s="147">
        <f t="shared" si="61"/>
        <v>2969.5</v>
      </c>
      <c r="K1987" s="178"/>
    </row>
    <row r="1988" spans="1:11" ht="38.25" x14ac:dyDescent="0.2">
      <c r="A1988" s="122" t="s">
        <v>231</v>
      </c>
      <c r="B1988" s="123">
        <v>928</v>
      </c>
      <c r="C1988" s="124">
        <v>4</v>
      </c>
      <c r="D1988" s="124">
        <v>12</v>
      </c>
      <c r="E1988" s="125">
        <v>8900000110</v>
      </c>
      <c r="F1988" s="123">
        <v>100</v>
      </c>
      <c r="G1988" s="126">
        <v>6805</v>
      </c>
      <c r="H1988" s="126">
        <v>3835.5</v>
      </c>
      <c r="I1988" s="144">
        <f t="shared" si="60"/>
        <v>56.362968405584127</v>
      </c>
      <c r="J1988" s="147">
        <f t="shared" si="61"/>
        <v>2969.5</v>
      </c>
      <c r="K1988" s="178"/>
    </row>
    <row r="1989" spans="1:11" x14ac:dyDescent="0.2">
      <c r="A1989" s="122" t="s">
        <v>230</v>
      </c>
      <c r="B1989" s="123">
        <v>928</v>
      </c>
      <c r="C1989" s="124">
        <v>4</v>
      </c>
      <c r="D1989" s="124">
        <v>12</v>
      </c>
      <c r="E1989" s="125">
        <v>8900000190</v>
      </c>
      <c r="F1989" s="123"/>
      <c r="G1989" s="126">
        <v>2324</v>
      </c>
      <c r="H1989" s="126">
        <v>770.2</v>
      </c>
      <c r="I1989" s="144">
        <f t="shared" si="60"/>
        <v>33.141135972461278</v>
      </c>
      <c r="J1989" s="147">
        <f t="shared" si="61"/>
        <v>1553.8</v>
      </c>
      <c r="K1989" s="178"/>
    </row>
    <row r="1990" spans="1:11" ht="38.25" x14ac:dyDescent="0.2">
      <c r="A1990" s="122" t="s">
        <v>231</v>
      </c>
      <c r="B1990" s="123">
        <v>928</v>
      </c>
      <c r="C1990" s="124">
        <v>4</v>
      </c>
      <c r="D1990" s="124">
        <v>12</v>
      </c>
      <c r="E1990" s="125">
        <v>8900000190</v>
      </c>
      <c r="F1990" s="123">
        <v>100</v>
      </c>
      <c r="G1990" s="126">
        <v>936</v>
      </c>
      <c r="H1990" s="126">
        <v>224.9</v>
      </c>
      <c r="I1990" s="144">
        <f t="shared" si="60"/>
        <v>24.027777777777779</v>
      </c>
      <c r="J1990" s="147">
        <f t="shared" si="61"/>
        <v>711.1</v>
      </c>
      <c r="K1990" s="178"/>
    </row>
    <row r="1991" spans="1:11" ht="25.5" x14ac:dyDescent="0.2">
      <c r="A1991" s="122" t="s">
        <v>233</v>
      </c>
      <c r="B1991" s="123">
        <v>928</v>
      </c>
      <c r="C1991" s="124">
        <v>4</v>
      </c>
      <c r="D1991" s="124">
        <v>12</v>
      </c>
      <c r="E1991" s="125">
        <v>8900000190</v>
      </c>
      <c r="F1991" s="123">
        <v>200</v>
      </c>
      <c r="G1991" s="126">
        <v>1388</v>
      </c>
      <c r="H1991" s="126">
        <v>545.29999999999995</v>
      </c>
      <c r="I1991" s="144">
        <f t="shared" si="60"/>
        <v>39.286743515850141</v>
      </c>
      <c r="J1991" s="147">
        <f t="shared" si="61"/>
        <v>842.7</v>
      </c>
      <c r="K1991" s="178"/>
    </row>
    <row r="1992" spans="1:11" ht="25.5" x14ac:dyDescent="0.2">
      <c r="A1992" s="122" t="s">
        <v>806</v>
      </c>
      <c r="B1992" s="123">
        <v>928</v>
      </c>
      <c r="C1992" s="124">
        <v>4</v>
      </c>
      <c r="D1992" s="124">
        <v>12</v>
      </c>
      <c r="E1992" s="125">
        <v>8900000870</v>
      </c>
      <c r="F1992" s="123"/>
      <c r="G1992" s="126">
        <v>75</v>
      </c>
      <c r="H1992" s="126">
        <v>0</v>
      </c>
      <c r="I1992" s="144">
        <f t="shared" si="60"/>
        <v>0</v>
      </c>
      <c r="J1992" s="147">
        <f t="shared" si="61"/>
        <v>75</v>
      </c>
      <c r="K1992" s="178"/>
    </row>
    <row r="1993" spans="1:11" ht="38.25" x14ac:dyDescent="0.2">
      <c r="A1993" s="122" t="s">
        <v>231</v>
      </c>
      <c r="B1993" s="123">
        <v>928</v>
      </c>
      <c r="C1993" s="124">
        <v>4</v>
      </c>
      <c r="D1993" s="124">
        <v>12</v>
      </c>
      <c r="E1993" s="125">
        <v>8900000870</v>
      </c>
      <c r="F1993" s="123">
        <v>100</v>
      </c>
      <c r="G1993" s="126">
        <v>75</v>
      </c>
      <c r="H1993" s="126">
        <v>0</v>
      </c>
      <c r="I1993" s="144">
        <f t="shared" si="60"/>
        <v>0</v>
      </c>
      <c r="J1993" s="147">
        <f t="shared" si="61"/>
        <v>75</v>
      </c>
      <c r="K1993" s="178"/>
    </row>
    <row r="1994" spans="1:11" ht="25.5" x14ac:dyDescent="0.2">
      <c r="A1994" s="122" t="s">
        <v>1463</v>
      </c>
      <c r="B1994" s="123">
        <v>928</v>
      </c>
      <c r="C1994" s="124">
        <v>4</v>
      </c>
      <c r="D1994" s="124">
        <v>12</v>
      </c>
      <c r="E1994" s="125">
        <v>8900055490</v>
      </c>
      <c r="F1994" s="123"/>
      <c r="G1994" s="126">
        <v>90</v>
      </c>
      <c r="H1994" s="126">
        <v>0</v>
      </c>
      <c r="I1994" s="144">
        <f t="shared" ref="I1994:I2057" si="62">H1994/G1994*100</f>
        <v>0</v>
      </c>
      <c r="J1994" s="147">
        <f t="shared" ref="J1994:J2057" si="63">G1994-H1994</f>
        <v>90</v>
      </c>
      <c r="K1994" s="178"/>
    </row>
    <row r="1995" spans="1:11" ht="38.25" x14ac:dyDescent="0.2">
      <c r="A1995" s="122" t="s">
        <v>231</v>
      </c>
      <c r="B1995" s="123">
        <v>928</v>
      </c>
      <c r="C1995" s="124">
        <v>4</v>
      </c>
      <c r="D1995" s="124">
        <v>12</v>
      </c>
      <c r="E1995" s="125">
        <v>8900055490</v>
      </c>
      <c r="F1995" s="123">
        <v>100</v>
      </c>
      <c r="G1995" s="126">
        <v>90</v>
      </c>
      <c r="H1995" s="126">
        <v>0</v>
      </c>
      <c r="I1995" s="144">
        <f t="shared" si="62"/>
        <v>0</v>
      </c>
      <c r="J1995" s="147">
        <f t="shared" si="63"/>
        <v>90</v>
      </c>
      <c r="K1995" s="178"/>
    </row>
    <row r="1996" spans="1:11" s="22" customFormat="1" x14ac:dyDescent="0.2">
      <c r="A1996" s="127" t="s">
        <v>455</v>
      </c>
      <c r="B1996" s="128">
        <v>929</v>
      </c>
      <c r="C1996" s="129"/>
      <c r="D1996" s="129"/>
      <c r="E1996" s="130"/>
      <c r="F1996" s="128"/>
      <c r="G1996" s="131">
        <v>945031.5</v>
      </c>
      <c r="H1996" s="131">
        <v>577161.9</v>
      </c>
      <c r="I1996" s="138">
        <f t="shared" si="62"/>
        <v>61.073297556748109</v>
      </c>
      <c r="J1996" s="147">
        <f t="shared" si="63"/>
        <v>367869.6</v>
      </c>
      <c r="K1996" s="179"/>
    </row>
    <row r="1997" spans="1:11" x14ac:dyDescent="0.2">
      <c r="A1997" s="122" t="s">
        <v>158</v>
      </c>
      <c r="B1997" s="123">
        <v>929</v>
      </c>
      <c r="C1997" s="124">
        <v>4</v>
      </c>
      <c r="D1997" s="124"/>
      <c r="E1997" s="125"/>
      <c r="F1997" s="123"/>
      <c r="G1997" s="126">
        <v>390</v>
      </c>
      <c r="H1997" s="126">
        <v>103.5</v>
      </c>
      <c r="I1997" s="144">
        <f t="shared" si="62"/>
        <v>26.53846153846154</v>
      </c>
      <c r="J1997" s="147">
        <f t="shared" si="63"/>
        <v>286.5</v>
      </c>
      <c r="K1997" s="178"/>
    </row>
    <row r="1998" spans="1:11" x14ac:dyDescent="0.2">
      <c r="A1998" s="122" t="s">
        <v>147</v>
      </c>
      <c r="B1998" s="123">
        <v>929</v>
      </c>
      <c r="C1998" s="124">
        <v>4</v>
      </c>
      <c r="D1998" s="124">
        <v>10</v>
      </c>
      <c r="E1998" s="125"/>
      <c r="F1998" s="123"/>
      <c r="G1998" s="126">
        <v>390</v>
      </c>
      <c r="H1998" s="126">
        <v>103.5</v>
      </c>
      <c r="I1998" s="144">
        <f t="shared" si="62"/>
        <v>26.53846153846154</v>
      </c>
      <c r="J1998" s="147">
        <f t="shared" si="63"/>
        <v>286.5</v>
      </c>
      <c r="K1998" s="178"/>
    </row>
    <row r="1999" spans="1:11" ht="25.5" x14ac:dyDescent="0.2">
      <c r="A1999" s="122" t="s">
        <v>949</v>
      </c>
      <c r="B1999" s="123">
        <v>929</v>
      </c>
      <c r="C1999" s="124">
        <v>4</v>
      </c>
      <c r="D1999" s="124">
        <v>10</v>
      </c>
      <c r="E1999" s="125">
        <v>1200000000</v>
      </c>
      <c r="F1999" s="123"/>
      <c r="G1999" s="126">
        <v>390</v>
      </c>
      <c r="H1999" s="126">
        <v>103.5</v>
      </c>
      <c r="I1999" s="144">
        <f t="shared" si="62"/>
        <v>26.53846153846154</v>
      </c>
      <c r="J1999" s="147">
        <f t="shared" si="63"/>
        <v>286.5</v>
      </c>
      <c r="K1999" s="178"/>
    </row>
    <row r="2000" spans="1:11" ht="25.5" x14ac:dyDescent="0.2">
      <c r="A2000" s="122" t="s">
        <v>950</v>
      </c>
      <c r="B2000" s="123">
        <v>929</v>
      </c>
      <c r="C2000" s="124">
        <v>4</v>
      </c>
      <c r="D2000" s="124">
        <v>10</v>
      </c>
      <c r="E2000" s="125">
        <v>1240000000</v>
      </c>
      <c r="F2000" s="123"/>
      <c r="G2000" s="126">
        <v>390</v>
      </c>
      <c r="H2000" s="126">
        <v>103.5</v>
      </c>
      <c r="I2000" s="144">
        <f t="shared" si="62"/>
        <v>26.53846153846154</v>
      </c>
      <c r="J2000" s="147">
        <f t="shared" si="63"/>
        <v>286.5</v>
      </c>
      <c r="K2000" s="178"/>
    </row>
    <row r="2001" spans="1:11" x14ac:dyDescent="0.2">
      <c r="A2001" s="122" t="s">
        <v>951</v>
      </c>
      <c r="B2001" s="123">
        <v>929</v>
      </c>
      <c r="C2001" s="124">
        <v>4</v>
      </c>
      <c r="D2001" s="124">
        <v>10</v>
      </c>
      <c r="E2001" s="125">
        <v>1240100000</v>
      </c>
      <c r="F2001" s="123"/>
      <c r="G2001" s="126">
        <v>390</v>
      </c>
      <c r="H2001" s="126">
        <v>103.5</v>
      </c>
      <c r="I2001" s="144">
        <f t="shared" si="62"/>
        <v>26.53846153846154</v>
      </c>
      <c r="J2001" s="147">
        <f t="shared" si="63"/>
        <v>286.5</v>
      </c>
      <c r="K2001" s="178"/>
    </row>
    <row r="2002" spans="1:11" ht="25.5" x14ac:dyDescent="0.2">
      <c r="A2002" s="122" t="s">
        <v>467</v>
      </c>
      <c r="B2002" s="123">
        <v>929</v>
      </c>
      <c r="C2002" s="124">
        <v>4</v>
      </c>
      <c r="D2002" s="124">
        <v>10</v>
      </c>
      <c r="E2002" s="125">
        <v>1240100071</v>
      </c>
      <c r="F2002" s="123"/>
      <c r="G2002" s="126">
        <v>390</v>
      </c>
      <c r="H2002" s="126">
        <v>103.5</v>
      </c>
      <c r="I2002" s="144">
        <f t="shared" si="62"/>
        <v>26.53846153846154</v>
      </c>
      <c r="J2002" s="147">
        <f t="shared" si="63"/>
        <v>286.5</v>
      </c>
      <c r="K2002" s="178"/>
    </row>
    <row r="2003" spans="1:11" ht="25.5" x14ac:dyDescent="0.2">
      <c r="A2003" s="122" t="s">
        <v>233</v>
      </c>
      <c r="B2003" s="123">
        <v>929</v>
      </c>
      <c r="C2003" s="124">
        <v>4</v>
      </c>
      <c r="D2003" s="124">
        <v>10</v>
      </c>
      <c r="E2003" s="125">
        <v>1240100071</v>
      </c>
      <c r="F2003" s="123">
        <v>200</v>
      </c>
      <c r="G2003" s="126">
        <v>390</v>
      </c>
      <c r="H2003" s="126">
        <v>103.5</v>
      </c>
      <c r="I2003" s="144">
        <f t="shared" si="62"/>
        <v>26.53846153846154</v>
      </c>
      <c r="J2003" s="147">
        <f t="shared" si="63"/>
        <v>286.5</v>
      </c>
      <c r="K2003" s="178"/>
    </row>
    <row r="2004" spans="1:11" x14ac:dyDescent="0.2">
      <c r="A2004" s="122" t="s">
        <v>161</v>
      </c>
      <c r="B2004" s="123">
        <v>929</v>
      </c>
      <c r="C2004" s="124">
        <v>7</v>
      </c>
      <c r="D2004" s="124"/>
      <c r="E2004" s="125"/>
      <c r="F2004" s="123"/>
      <c r="G2004" s="126">
        <v>26081.3</v>
      </c>
      <c r="H2004" s="126">
        <v>18330</v>
      </c>
      <c r="I2004" s="144">
        <f t="shared" si="62"/>
        <v>70.280239098511203</v>
      </c>
      <c r="J2004" s="147">
        <f t="shared" si="63"/>
        <v>7751.2999999999993</v>
      </c>
      <c r="K2004" s="178"/>
    </row>
    <row r="2005" spans="1:11" x14ac:dyDescent="0.2">
      <c r="A2005" s="122" t="s">
        <v>138</v>
      </c>
      <c r="B2005" s="123">
        <v>929</v>
      </c>
      <c r="C2005" s="124">
        <v>7</v>
      </c>
      <c r="D2005" s="124">
        <v>4</v>
      </c>
      <c r="E2005" s="125"/>
      <c r="F2005" s="123"/>
      <c r="G2005" s="126">
        <v>26081.3</v>
      </c>
      <c r="H2005" s="126">
        <v>18330</v>
      </c>
      <c r="I2005" s="144">
        <f t="shared" si="62"/>
        <v>70.280239098511203</v>
      </c>
      <c r="J2005" s="147">
        <f t="shared" si="63"/>
        <v>7751.2999999999993</v>
      </c>
      <c r="K2005" s="178"/>
    </row>
    <row r="2006" spans="1:11" ht="25.5" x14ac:dyDescent="0.2">
      <c r="A2006" s="122" t="s">
        <v>1039</v>
      </c>
      <c r="B2006" s="123">
        <v>929</v>
      </c>
      <c r="C2006" s="124">
        <v>7</v>
      </c>
      <c r="D2006" s="124">
        <v>4</v>
      </c>
      <c r="E2006" s="125">
        <v>700000000</v>
      </c>
      <c r="F2006" s="123"/>
      <c r="G2006" s="126">
        <v>1632.7</v>
      </c>
      <c r="H2006" s="126">
        <v>1088.5</v>
      </c>
      <c r="I2006" s="144">
        <f t="shared" si="62"/>
        <v>66.668708274637098</v>
      </c>
      <c r="J2006" s="147">
        <f t="shared" si="63"/>
        <v>544.20000000000005</v>
      </c>
      <c r="K2006" s="178"/>
    </row>
    <row r="2007" spans="1:11" ht="25.5" x14ac:dyDescent="0.2">
      <c r="A2007" s="122" t="s">
        <v>1040</v>
      </c>
      <c r="B2007" s="123">
        <v>929</v>
      </c>
      <c r="C2007" s="124">
        <v>7</v>
      </c>
      <c r="D2007" s="124">
        <v>4</v>
      </c>
      <c r="E2007" s="125">
        <v>750000000</v>
      </c>
      <c r="F2007" s="123"/>
      <c r="G2007" s="126">
        <v>1632.7</v>
      </c>
      <c r="H2007" s="126">
        <v>1088.5</v>
      </c>
      <c r="I2007" s="144">
        <f t="shared" si="62"/>
        <v>66.668708274637098</v>
      </c>
      <c r="J2007" s="147">
        <f t="shared" si="63"/>
        <v>544.20000000000005</v>
      </c>
      <c r="K2007" s="178"/>
    </row>
    <row r="2008" spans="1:11" ht="25.5" x14ac:dyDescent="0.2">
      <c r="A2008" s="122" t="s">
        <v>1041</v>
      </c>
      <c r="B2008" s="123">
        <v>929</v>
      </c>
      <c r="C2008" s="124">
        <v>7</v>
      </c>
      <c r="D2008" s="124">
        <v>4</v>
      </c>
      <c r="E2008" s="125">
        <v>750400000</v>
      </c>
      <c r="F2008" s="123"/>
      <c r="G2008" s="126">
        <v>1632.7</v>
      </c>
      <c r="H2008" s="126">
        <v>1088.5</v>
      </c>
      <c r="I2008" s="144">
        <f t="shared" si="62"/>
        <v>66.668708274637098</v>
      </c>
      <c r="J2008" s="147">
        <f t="shared" si="63"/>
        <v>544.20000000000005</v>
      </c>
      <c r="K2008" s="178"/>
    </row>
    <row r="2009" spans="1:11" ht="89.25" x14ac:dyDescent="0.2">
      <c r="A2009" s="122" t="s">
        <v>681</v>
      </c>
      <c r="B2009" s="123">
        <v>929</v>
      </c>
      <c r="C2009" s="124">
        <v>7</v>
      </c>
      <c r="D2009" s="124">
        <v>4</v>
      </c>
      <c r="E2009" s="125" t="s">
        <v>1042</v>
      </c>
      <c r="F2009" s="123"/>
      <c r="G2009" s="126">
        <v>1632.7</v>
      </c>
      <c r="H2009" s="126">
        <v>1088.5</v>
      </c>
      <c r="I2009" s="144">
        <f t="shared" si="62"/>
        <v>66.668708274637098</v>
      </c>
      <c r="J2009" s="147">
        <f t="shared" si="63"/>
        <v>544.20000000000005</v>
      </c>
      <c r="K2009" s="178"/>
    </row>
    <row r="2010" spans="1:11" ht="25.5" x14ac:dyDescent="0.2">
      <c r="A2010" s="122" t="s">
        <v>226</v>
      </c>
      <c r="B2010" s="123">
        <v>929</v>
      </c>
      <c r="C2010" s="124">
        <v>7</v>
      </c>
      <c r="D2010" s="124">
        <v>4</v>
      </c>
      <c r="E2010" s="125" t="s">
        <v>1042</v>
      </c>
      <c r="F2010" s="123">
        <v>600</v>
      </c>
      <c r="G2010" s="126">
        <v>1632.7</v>
      </c>
      <c r="H2010" s="126">
        <v>1088.5</v>
      </c>
      <c r="I2010" s="144">
        <f t="shared" si="62"/>
        <v>66.668708274637098</v>
      </c>
      <c r="J2010" s="147">
        <f t="shared" si="63"/>
        <v>544.20000000000005</v>
      </c>
      <c r="K2010" s="178"/>
    </row>
    <row r="2011" spans="1:11" ht="25.5" x14ac:dyDescent="0.2">
      <c r="A2011" s="122" t="s">
        <v>1251</v>
      </c>
      <c r="B2011" s="123">
        <v>929</v>
      </c>
      <c r="C2011" s="124">
        <v>7</v>
      </c>
      <c r="D2011" s="124">
        <v>4</v>
      </c>
      <c r="E2011" s="125">
        <v>1100000000</v>
      </c>
      <c r="F2011" s="123"/>
      <c r="G2011" s="126">
        <v>24448.6</v>
      </c>
      <c r="H2011" s="126">
        <v>17241.5</v>
      </c>
      <c r="I2011" s="144">
        <f t="shared" si="62"/>
        <v>70.521420449432696</v>
      </c>
      <c r="J2011" s="147">
        <f t="shared" si="63"/>
        <v>7207.0999999999985</v>
      </c>
      <c r="K2011" s="178"/>
    </row>
    <row r="2012" spans="1:11" ht="38.25" x14ac:dyDescent="0.2">
      <c r="A2012" s="122" t="s">
        <v>1252</v>
      </c>
      <c r="B2012" s="123">
        <v>929</v>
      </c>
      <c r="C2012" s="124">
        <v>7</v>
      </c>
      <c r="D2012" s="124">
        <v>4</v>
      </c>
      <c r="E2012" s="125">
        <v>1150000000</v>
      </c>
      <c r="F2012" s="123"/>
      <c r="G2012" s="126">
        <v>24448.6</v>
      </c>
      <c r="H2012" s="126">
        <v>17241.5</v>
      </c>
      <c r="I2012" s="144">
        <f t="shared" si="62"/>
        <v>70.521420449432696</v>
      </c>
      <c r="J2012" s="147">
        <f t="shared" si="63"/>
        <v>7207.0999999999985</v>
      </c>
      <c r="K2012" s="178"/>
    </row>
    <row r="2013" spans="1:11" x14ac:dyDescent="0.2">
      <c r="A2013" s="122" t="s">
        <v>986</v>
      </c>
      <c r="B2013" s="123">
        <v>929</v>
      </c>
      <c r="C2013" s="124">
        <v>7</v>
      </c>
      <c r="D2013" s="124">
        <v>4</v>
      </c>
      <c r="E2013" s="125">
        <v>1150100000</v>
      </c>
      <c r="F2013" s="123"/>
      <c r="G2013" s="126">
        <v>24448.6</v>
      </c>
      <c r="H2013" s="126">
        <v>17241.5</v>
      </c>
      <c r="I2013" s="144">
        <f t="shared" si="62"/>
        <v>70.521420449432696</v>
      </c>
      <c r="J2013" s="147">
        <f t="shared" si="63"/>
        <v>7207.0999999999985</v>
      </c>
      <c r="K2013" s="178"/>
    </row>
    <row r="2014" spans="1:11" ht="51" x14ac:dyDescent="0.2">
      <c r="A2014" s="122" t="s">
        <v>521</v>
      </c>
      <c r="B2014" s="123">
        <v>929</v>
      </c>
      <c r="C2014" s="124">
        <v>7</v>
      </c>
      <c r="D2014" s="124">
        <v>4</v>
      </c>
      <c r="E2014" s="125">
        <v>1150142701</v>
      </c>
      <c r="F2014" s="123"/>
      <c r="G2014" s="126">
        <v>24448.6</v>
      </c>
      <c r="H2014" s="126">
        <v>17241.5</v>
      </c>
      <c r="I2014" s="144">
        <f t="shared" si="62"/>
        <v>70.521420449432696</v>
      </c>
      <c r="J2014" s="147">
        <f t="shared" si="63"/>
        <v>7207.0999999999985</v>
      </c>
      <c r="K2014" s="178"/>
    </row>
    <row r="2015" spans="1:11" x14ac:dyDescent="0.2">
      <c r="A2015" s="122" t="s">
        <v>228</v>
      </c>
      <c r="B2015" s="123">
        <v>929</v>
      </c>
      <c r="C2015" s="124">
        <v>7</v>
      </c>
      <c r="D2015" s="124">
        <v>4</v>
      </c>
      <c r="E2015" s="125">
        <v>1150142701</v>
      </c>
      <c r="F2015" s="123">
        <v>300</v>
      </c>
      <c r="G2015" s="126">
        <v>1241</v>
      </c>
      <c r="H2015" s="126">
        <v>348.3</v>
      </c>
      <c r="I2015" s="144">
        <f t="shared" si="62"/>
        <v>28.066075745366643</v>
      </c>
      <c r="J2015" s="147">
        <f t="shared" si="63"/>
        <v>892.7</v>
      </c>
      <c r="K2015" s="178"/>
    </row>
    <row r="2016" spans="1:11" ht="25.5" x14ac:dyDescent="0.2">
      <c r="A2016" s="122" t="s">
        <v>226</v>
      </c>
      <c r="B2016" s="123">
        <v>929</v>
      </c>
      <c r="C2016" s="124">
        <v>7</v>
      </c>
      <c r="D2016" s="124">
        <v>4</v>
      </c>
      <c r="E2016" s="125">
        <v>1150142701</v>
      </c>
      <c r="F2016" s="123">
        <v>600</v>
      </c>
      <c r="G2016" s="126">
        <v>23207.599999999999</v>
      </c>
      <c r="H2016" s="126">
        <v>16893.2</v>
      </c>
      <c r="I2016" s="144">
        <f t="shared" si="62"/>
        <v>72.791671693755504</v>
      </c>
      <c r="J2016" s="147">
        <f t="shared" si="63"/>
        <v>6314.3999999999978</v>
      </c>
      <c r="K2016" s="178"/>
    </row>
    <row r="2017" spans="1:11" x14ac:dyDescent="0.2">
      <c r="A2017" s="122" t="s">
        <v>163</v>
      </c>
      <c r="B2017" s="123">
        <v>929</v>
      </c>
      <c r="C2017" s="124">
        <v>10</v>
      </c>
      <c r="D2017" s="124"/>
      <c r="E2017" s="125"/>
      <c r="F2017" s="123"/>
      <c r="G2017" s="126">
        <v>4073</v>
      </c>
      <c r="H2017" s="126">
        <v>44.5</v>
      </c>
      <c r="I2017" s="144">
        <f t="shared" si="62"/>
        <v>1.0925607660201326</v>
      </c>
      <c r="J2017" s="147">
        <f t="shared" si="63"/>
        <v>4028.5</v>
      </c>
      <c r="K2017" s="178"/>
    </row>
    <row r="2018" spans="1:11" x14ac:dyDescent="0.2">
      <c r="A2018" s="122" t="s">
        <v>134</v>
      </c>
      <c r="B2018" s="123">
        <v>929</v>
      </c>
      <c r="C2018" s="124">
        <v>10</v>
      </c>
      <c r="D2018" s="124">
        <v>3</v>
      </c>
      <c r="E2018" s="125"/>
      <c r="F2018" s="123"/>
      <c r="G2018" s="126">
        <v>3000</v>
      </c>
      <c r="H2018" s="126">
        <v>0</v>
      </c>
      <c r="I2018" s="144">
        <f t="shared" si="62"/>
        <v>0</v>
      </c>
      <c r="J2018" s="147">
        <f t="shared" si="63"/>
        <v>3000</v>
      </c>
      <c r="K2018" s="178"/>
    </row>
    <row r="2019" spans="1:11" ht="25.5" x14ac:dyDescent="0.2">
      <c r="A2019" s="122" t="s">
        <v>1115</v>
      </c>
      <c r="B2019" s="123">
        <v>929</v>
      </c>
      <c r="C2019" s="124">
        <v>10</v>
      </c>
      <c r="D2019" s="124">
        <v>3</v>
      </c>
      <c r="E2019" s="125">
        <v>1600000000</v>
      </c>
      <c r="F2019" s="123"/>
      <c r="G2019" s="126">
        <v>3000</v>
      </c>
      <c r="H2019" s="126">
        <v>0</v>
      </c>
      <c r="I2019" s="144">
        <f t="shared" si="62"/>
        <v>0</v>
      </c>
      <c r="J2019" s="147">
        <f t="shared" si="63"/>
        <v>3000</v>
      </c>
      <c r="K2019" s="178"/>
    </row>
    <row r="2020" spans="1:11" ht="25.5" x14ac:dyDescent="0.2">
      <c r="A2020" s="122" t="s">
        <v>314</v>
      </c>
      <c r="B2020" s="123">
        <v>929</v>
      </c>
      <c r="C2020" s="124">
        <v>10</v>
      </c>
      <c r="D2020" s="124">
        <v>3</v>
      </c>
      <c r="E2020" s="125">
        <v>1640000000</v>
      </c>
      <c r="F2020" s="123"/>
      <c r="G2020" s="126">
        <v>3000</v>
      </c>
      <c r="H2020" s="126">
        <v>0</v>
      </c>
      <c r="I2020" s="144">
        <f t="shared" si="62"/>
        <v>0</v>
      </c>
      <c r="J2020" s="147">
        <f t="shared" si="63"/>
        <v>3000</v>
      </c>
      <c r="K2020" s="178"/>
    </row>
    <row r="2021" spans="1:11" ht="25.5" x14ac:dyDescent="0.2">
      <c r="A2021" s="122" t="s">
        <v>1116</v>
      </c>
      <c r="B2021" s="123">
        <v>929</v>
      </c>
      <c r="C2021" s="124">
        <v>10</v>
      </c>
      <c r="D2021" s="124">
        <v>3</v>
      </c>
      <c r="E2021" s="125">
        <v>1640400000</v>
      </c>
      <c r="F2021" s="123"/>
      <c r="G2021" s="126">
        <v>3000</v>
      </c>
      <c r="H2021" s="126">
        <v>0</v>
      </c>
      <c r="I2021" s="144">
        <f t="shared" si="62"/>
        <v>0</v>
      </c>
      <c r="J2021" s="147">
        <f t="shared" si="63"/>
        <v>3000</v>
      </c>
      <c r="K2021" s="178"/>
    </row>
    <row r="2022" spans="1:11" x14ac:dyDescent="0.2">
      <c r="A2022" s="122" t="s">
        <v>315</v>
      </c>
      <c r="B2022" s="123">
        <v>929</v>
      </c>
      <c r="C2022" s="124">
        <v>10</v>
      </c>
      <c r="D2022" s="124">
        <v>3</v>
      </c>
      <c r="E2022" s="125">
        <v>1640482010</v>
      </c>
      <c r="F2022" s="123"/>
      <c r="G2022" s="126">
        <v>3000</v>
      </c>
      <c r="H2022" s="126">
        <v>0</v>
      </c>
      <c r="I2022" s="144">
        <f t="shared" si="62"/>
        <v>0</v>
      </c>
      <c r="J2022" s="147">
        <f t="shared" si="63"/>
        <v>3000</v>
      </c>
      <c r="K2022" s="178"/>
    </row>
    <row r="2023" spans="1:11" x14ac:dyDescent="0.2">
      <c r="A2023" s="122" t="s">
        <v>228</v>
      </c>
      <c r="B2023" s="123">
        <v>929</v>
      </c>
      <c r="C2023" s="124">
        <v>10</v>
      </c>
      <c r="D2023" s="124">
        <v>3</v>
      </c>
      <c r="E2023" s="125">
        <v>1640482010</v>
      </c>
      <c r="F2023" s="123">
        <v>300</v>
      </c>
      <c r="G2023" s="126">
        <v>3000</v>
      </c>
      <c r="H2023" s="126">
        <v>0</v>
      </c>
      <c r="I2023" s="144">
        <f t="shared" si="62"/>
        <v>0</v>
      </c>
      <c r="J2023" s="147">
        <f t="shared" si="63"/>
        <v>3000</v>
      </c>
      <c r="K2023" s="178"/>
    </row>
    <row r="2024" spans="1:11" x14ac:dyDescent="0.2">
      <c r="A2024" s="122" t="s">
        <v>82</v>
      </c>
      <c r="B2024" s="123">
        <v>929</v>
      </c>
      <c r="C2024" s="124">
        <v>10</v>
      </c>
      <c r="D2024" s="124">
        <v>4</v>
      </c>
      <c r="E2024" s="125"/>
      <c r="F2024" s="123"/>
      <c r="G2024" s="126">
        <v>1073</v>
      </c>
      <c r="H2024" s="126">
        <v>44.5</v>
      </c>
      <c r="I2024" s="144">
        <f t="shared" si="62"/>
        <v>4.1472506989748368</v>
      </c>
      <c r="J2024" s="147">
        <f t="shared" si="63"/>
        <v>1028.5</v>
      </c>
      <c r="K2024" s="178"/>
    </row>
    <row r="2025" spans="1:11" ht="25.5" x14ac:dyDescent="0.2">
      <c r="A2025" s="122" t="s">
        <v>970</v>
      </c>
      <c r="B2025" s="123">
        <v>929</v>
      </c>
      <c r="C2025" s="124">
        <v>10</v>
      </c>
      <c r="D2025" s="124">
        <v>4</v>
      </c>
      <c r="E2025" s="125">
        <v>100000000</v>
      </c>
      <c r="F2025" s="123"/>
      <c r="G2025" s="126">
        <v>1073</v>
      </c>
      <c r="H2025" s="126">
        <v>44.5</v>
      </c>
      <c r="I2025" s="144">
        <f t="shared" si="62"/>
        <v>4.1472506989748368</v>
      </c>
      <c r="J2025" s="147">
        <f t="shared" si="63"/>
        <v>1028.5</v>
      </c>
      <c r="K2025" s="178"/>
    </row>
    <row r="2026" spans="1:11" ht="25.5" x14ac:dyDescent="0.2">
      <c r="A2026" s="122" t="s">
        <v>480</v>
      </c>
      <c r="B2026" s="123">
        <v>929</v>
      </c>
      <c r="C2026" s="124">
        <v>10</v>
      </c>
      <c r="D2026" s="124">
        <v>4</v>
      </c>
      <c r="E2026" s="125">
        <v>150000000</v>
      </c>
      <c r="F2026" s="123"/>
      <c r="G2026" s="126">
        <v>1073</v>
      </c>
      <c r="H2026" s="126">
        <v>44.5</v>
      </c>
      <c r="I2026" s="144">
        <f t="shared" si="62"/>
        <v>4.1472506989748368</v>
      </c>
      <c r="J2026" s="147">
        <f t="shared" si="63"/>
        <v>1028.5</v>
      </c>
      <c r="K2026" s="178"/>
    </row>
    <row r="2027" spans="1:11" ht="25.5" x14ac:dyDescent="0.2">
      <c r="A2027" s="122" t="s">
        <v>1084</v>
      </c>
      <c r="B2027" s="123">
        <v>929</v>
      </c>
      <c r="C2027" s="124">
        <v>10</v>
      </c>
      <c r="D2027" s="124">
        <v>4</v>
      </c>
      <c r="E2027" s="125">
        <v>150300000</v>
      </c>
      <c r="F2027" s="123"/>
      <c r="G2027" s="126">
        <v>1073</v>
      </c>
      <c r="H2027" s="126">
        <v>44.5</v>
      </c>
      <c r="I2027" s="144">
        <f t="shared" si="62"/>
        <v>4.1472506989748368</v>
      </c>
      <c r="J2027" s="147">
        <f t="shared" si="63"/>
        <v>1028.5</v>
      </c>
      <c r="K2027" s="178"/>
    </row>
    <row r="2028" spans="1:11" ht="51" x14ac:dyDescent="0.2">
      <c r="A2028" s="122" t="s">
        <v>834</v>
      </c>
      <c r="B2028" s="123">
        <v>929</v>
      </c>
      <c r="C2028" s="124">
        <v>10</v>
      </c>
      <c r="D2028" s="124">
        <v>4</v>
      </c>
      <c r="E2028" s="125">
        <v>150389070</v>
      </c>
      <c r="F2028" s="123"/>
      <c r="G2028" s="126">
        <v>1073</v>
      </c>
      <c r="H2028" s="126">
        <v>44.5</v>
      </c>
      <c r="I2028" s="144">
        <f t="shared" si="62"/>
        <v>4.1472506989748368</v>
      </c>
      <c r="J2028" s="147">
        <f t="shared" si="63"/>
        <v>1028.5</v>
      </c>
      <c r="K2028" s="178"/>
    </row>
    <row r="2029" spans="1:11" x14ac:dyDescent="0.2">
      <c r="A2029" s="122" t="s">
        <v>228</v>
      </c>
      <c r="B2029" s="123">
        <v>929</v>
      </c>
      <c r="C2029" s="124">
        <v>10</v>
      </c>
      <c r="D2029" s="124">
        <v>4</v>
      </c>
      <c r="E2029" s="125">
        <v>150389070</v>
      </c>
      <c r="F2029" s="123">
        <v>300</v>
      </c>
      <c r="G2029" s="126">
        <v>1073</v>
      </c>
      <c r="H2029" s="126">
        <v>44.5</v>
      </c>
      <c r="I2029" s="144">
        <f t="shared" si="62"/>
        <v>4.1472506989748368</v>
      </c>
      <c r="J2029" s="147">
        <f t="shared" si="63"/>
        <v>1028.5</v>
      </c>
      <c r="K2029" s="178"/>
    </row>
    <row r="2030" spans="1:11" x14ac:dyDescent="0.2">
      <c r="A2030" s="122" t="s">
        <v>164</v>
      </c>
      <c r="B2030" s="123">
        <v>929</v>
      </c>
      <c r="C2030" s="124">
        <v>11</v>
      </c>
      <c r="D2030" s="124"/>
      <c r="E2030" s="125"/>
      <c r="F2030" s="123"/>
      <c r="G2030" s="126">
        <v>914487.2</v>
      </c>
      <c r="H2030" s="126">
        <v>558683.9</v>
      </c>
      <c r="I2030" s="144">
        <f t="shared" si="62"/>
        <v>61.09258828335706</v>
      </c>
      <c r="J2030" s="147">
        <f t="shared" si="63"/>
        <v>355803.29999999993</v>
      </c>
      <c r="K2030" s="178"/>
    </row>
    <row r="2031" spans="1:11" x14ac:dyDescent="0.2">
      <c r="A2031" s="122" t="s">
        <v>80</v>
      </c>
      <c r="B2031" s="123">
        <v>929</v>
      </c>
      <c r="C2031" s="124">
        <v>11</v>
      </c>
      <c r="D2031" s="124">
        <v>1</v>
      </c>
      <c r="E2031" s="125"/>
      <c r="F2031" s="123"/>
      <c r="G2031" s="126">
        <v>86659</v>
      </c>
      <c r="H2031" s="126">
        <v>37958.5</v>
      </c>
      <c r="I2031" s="144">
        <f t="shared" si="62"/>
        <v>43.80214403581855</v>
      </c>
      <c r="J2031" s="147">
        <f t="shared" si="63"/>
        <v>48700.5</v>
      </c>
      <c r="K2031" s="178"/>
    </row>
    <row r="2032" spans="1:11" ht="25.5" x14ac:dyDescent="0.2">
      <c r="A2032" s="122" t="s">
        <v>1251</v>
      </c>
      <c r="B2032" s="123">
        <v>929</v>
      </c>
      <c r="C2032" s="124">
        <v>11</v>
      </c>
      <c r="D2032" s="124">
        <v>1</v>
      </c>
      <c r="E2032" s="125">
        <v>1100000000</v>
      </c>
      <c r="F2032" s="123"/>
      <c r="G2032" s="126">
        <v>86659</v>
      </c>
      <c r="H2032" s="126">
        <v>37958.5</v>
      </c>
      <c r="I2032" s="144">
        <f t="shared" si="62"/>
        <v>43.80214403581855</v>
      </c>
      <c r="J2032" s="147">
        <f t="shared" si="63"/>
        <v>48700.5</v>
      </c>
      <c r="K2032" s="178"/>
    </row>
    <row r="2033" spans="1:12" ht="38.25" x14ac:dyDescent="0.2">
      <c r="A2033" s="122" t="s">
        <v>1253</v>
      </c>
      <c r="B2033" s="123">
        <v>929</v>
      </c>
      <c r="C2033" s="124">
        <v>11</v>
      </c>
      <c r="D2033" s="124">
        <v>1</v>
      </c>
      <c r="E2033" s="125">
        <v>1130000000</v>
      </c>
      <c r="F2033" s="123"/>
      <c r="G2033" s="126">
        <v>56659</v>
      </c>
      <c r="H2033" s="126">
        <v>13815.5</v>
      </c>
      <c r="I2033" s="144">
        <f t="shared" si="62"/>
        <v>24.383593074357119</v>
      </c>
      <c r="J2033" s="147">
        <f t="shared" si="63"/>
        <v>42843.5</v>
      </c>
      <c r="K2033" s="177"/>
      <c r="L2033" s="23"/>
    </row>
    <row r="2034" spans="1:12" x14ac:dyDescent="0.2">
      <c r="A2034" s="122" t="s">
        <v>1254</v>
      </c>
      <c r="B2034" s="123">
        <v>929</v>
      </c>
      <c r="C2034" s="124">
        <v>11</v>
      </c>
      <c r="D2034" s="124">
        <v>1</v>
      </c>
      <c r="E2034" s="125">
        <v>1130300000</v>
      </c>
      <c r="F2034" s="123"/>
      <c r="G2034" s="126">
        <v>56659</v>
      </c>
      <c r="H2034" s="126">
        <v>13815.5</v>
      </c>
      <c r="I2034" s="144">
        <f t="shared" si="62"/>
        <v>24.383593074357119</v>
      </c>
      <c r="J2034" s="147">
        <f t="shared" si="63"/>
        <v>42843.5</v>
      </c>
      <c r="K2034" s="178"/>
    </row>
    <row r="2035" spans="1:12" x14ac:dyDescent="0.2">
      <c r="A2035" s="122" t="s">
        <v>732</v>
      </c>
      <c r="B2035" s="123">
        <v>929</v>
      </c>
      <c r="C2035" s="124">
        <v>11</v>
      </c>
      <c r="D2035" s="124">
        <v>1</v>
      </c>
      <c r="E2035" s="125">
        <v>1130300360</v>
      </c>
      <c r="F2035" s="123"/>
      <c r="G2035" s="126">
        <v>26431</v>
      </c>
      <c r="H2035" s="126">
        <v>555.70000000000005</v>
      </c>
      <c r="I2035" s="144">
        <f t="shared" si="62"/>
        <v>2.1024554500397263</v>
      </c>
      <c r="J2035" s="147">
        <f t="shared" si="63"/>
        <v>25875.3</v>
      </c>
      <c r="K2035" s="178"/>
    </row>
    <row r="2036" spans="1:12" ht="25.5" x14ac:dyDescent="0.2">
      <c r="A2036" s="122" t="s">
        <v>226</v>
      </c>
      <c r="B2036" s="123">
        <v>929</v>
      </c>
      <c r="C2036" s="124">
        <v>11</v>
      </c>
      <c r="D2036" s="124">
        <v>1</v>
      </c>
      <c r="E2036" s="125">
        <v>1130300360</v>
      </c>
      <c r="F2036" s="123">
        <v>600</v>
      </c>
      <c r="G2036" s="126">
        <v>26431</v>
      </c>
      <c r="H2036" s="126">
        <v>555.70000000000005</v>
      </c>
      <c r="I2036" s="144">
        <f t="shared" si="62"/>
        <v>2.1024554500397263</v>
      </c>
      <c r="J2036" s="147">
        <f t="shared" si="63"/>
        <v>25875.3</v>
      </c>
      <c r="K2036" s="178"/>
    </row>
    <row r="2037" spans="1:12" ht="25.5" x14ac:dyDescent="0.2">
      <c r="A2037" s="122" t="s">
        <v>733</v>
      </c>
      <c r="B2037" s="123">
        <v>929</v>
      </c>
      <c r="C2037" s="124">
        <v>11</v>
      </c>
      <c r="D2037" s="124">
        <v>1</v>
      </c>
      <c r="E2037" s="125">
        <v>1130307300</v>
      </c>
      <c r="F2037" s="123"/>
      <c r="G2037" s="126">
        <v>30228</v>
      </c>
      <c r="H2037" s="126">
        <v>13259.8</v>
      </c>
      <c r="I2037" s="144">
        <f t="shared" si="62"/>
        <v>43.865952097393141</v>
      </c>
      <c r="J2037" s="147">
        <f t="shared" si="63"/>
        <v>16968.2</v>
      </c>
      <c r="K2037" s="178"/>
    </row>
    <row r="2038" spans="1:12" ht="25.5" x14ac:dyDescent="0.2">
      <c r="A2038" s="122" t="s">
        <v>226</v>
      </c>
      <c r="B2038" s="123">
        <v>929</v>
      </c>
      <c r="C2038" s="124">
        <v>11</v>
      </c>
      <c r="D2038" s="124">
        <v>1</v>
      </c>
      <c r="E2038" s="125">
        <v>1130307300</v>
      </c>
      <c r="F2038" s="123">
        <v>600</v>
      </c>
      <c r="G2038" s="126">
        <v>30228</v>
      </c>
      <c r="H2038" s="126">
        <v>13259.8</v>
      </c>
      <c r="I2038" s="144">
        <f t="shared" si="62"/>
        <v>43.865952097393141</v>
      </c>
      <c r="J2038" s="147">
        <f t="shared" si="63"/>
        <v>16968.2</v>
      </c>
      <c r="K2038" s="178"/>
    </row>
    <row r="2039" spans="1:12" ht="38.25" x14ac:dyDescent="0.2">
      <c r="A2039" s="122" t="s">
        <v>1252</v>
      </c>
      <c r="B2039" s="123">
        <v>929</v>
      </c>
      <c r="C2039" s="124">
        <v>11</v>
      </c>
      <c r="D2039" s="124">
        <v>1</v>
      </c>
      <c r="E2039" s="125">
        <v>1150000000</v>
      </c>
      <c r="F2039" s="123"/>
      <c r="G2039" s="126">
        <v>30000</v>
      </c>
      <c r="H2039" s="126">
        <v>24143</v>
      </c>
      <c r="I2039" s="144">
        <f t="shared" si="62"/>
        <v>80.476666666666659</v>
      </c>
      <c r="J2039" s="147">
        <f t="shared" si="63"/>
        <v>5857</v>
      </c>
      <c r="K2039" s="178"/>
    </row>
    <row r="2040" spans="1:12" x14ac:dyDescent="0.2">
      <c r="A2040" s="122" t="s">
        <v>986</v>
      </c>
      <c r="B2040" s="123">
        <v>929</v>
      </c>
      <c r="C2040" s="124">
        <v>11</v>
      </c>
      <c r="D2040" s="124">
        <v>1</v>
      </c>
      <c r="E2040" s="125">
        <v>1150100000</v>
      </c>
      <c r="F2040" s="123"/>
      <c r="G2040" s="126">
        <v>30000</v>
      </c>
      <c r="H2040" s="126">
        <v>24143</v>
      </c>
      <c r="I2040" s="144">
        <f t="shared" si="62"/>
        <v>80.476666666666659</v>
      </c>
      <c r="J2040" s="147">
        <f t="shared" si="63"/>
        <v>5857</v>
      </c>
      <c r="K2040" s="178"/>
    </row>
    <row r="2041" spans="1:12" ht="25.5" x14ac:dyDescent="0.2">
      <c r="A2041" s="122" t="s">
        <v>522</v>
      </c>
      <c r="B2041" s="123">
        <v>929</v>
      </c>
      <c r="C2041" s="124">
        <v>11</v>
      </c>
      <c r="D2041" s="124">
        <v>1</v>
      </c>
      <c r="E2041" s="125">
        <v>1150108280</v>
      </c>
      <c r="F2041" s="123"/>
      <c r="G2041" s="126">
        <v>30000</v>
      </c>
      <c r="H2041" s="126">
        <v>24143</v>
      </c>
      <c r="I2041" s="144">
        <f t="shared" si="62"/>
        <v>80.476666666666659</v>
      </c>
      <c r="J2041" s="147">
        <f t="shared" si="63"/>
        <v>5857</v>
      </c>
      <c r="K2041" s="178"/>
    </row>
    <row r="2042" spans="1:12" ht="25.5" x14ac:dyDescent="0.2">
      <c r="A2042" s="122" t="s">
        <v>226</v>
      </c>
      <c r="B2042" s="123">
        <v>929</v>
      </c>
      <c r="C2042" s="124">
        <v>11</v>
      </c>
      <c r="D2042" s="124">
        <v>1</v>
      </c>
      <c r="E2042" s="125">
        <v>1150108280</v>
      </c>
      <c r="F2042" s="123">
        <v>600</v>
      </c>
      <c r="G2042" s="126">
        <v>30000</v>
      </c>
      <c r="H2042" s="126">
        <v>24143</v>
      </c>
      <c r="I2042" s="144">
        <f t="shared" si="62"/>
        <v>80.476666666666659</v>
      </c>
      <c r="J2042" s="147">
        <f t="shared" si="63"/>
        <v>5857</v>
      </c>
      <c r="K2042" s="178"/>
    </row>
    <row r="2043" spans="1:12" x14ac:dyDescent="0.2">
      <c r="A2043" s="122" t="s">
        <v>103</v>
      </c>
      <c r="B2043" s="123">
        <v>929</v>
      </c>
      <c r="C2043" s="124">
        <v>11</v>
      </c>
      <c r="D2043" s="124">
        <v>2</v>
      </c>
      <c r="E2043" s="125"/>
      <c r="F2043" s="123"/>
      <c r="G2043" s="126">
        <v>169712</v>
      </c>
      <c r="H2043" s="126">
        <v>89275</v>
      </c>
      <c r="I2043" s="144">
        <f t="shared" si="62"/>
        <v>52.603822947110402</v>
      </c>
      <c r="J2043" s="147">
        <f t="shared" si="63"/>
        <v>80437</v>
      </c>
      <c r="K2043" s="178"/>
    </row>
    <row r="2044" spans="1:12" ht="25.5" x14ac:dyDescent="0.2">
      <c r="A2044" s="122" t="s">
        <v>1251</v>
      </c>
      <c r="B2044" s="123">
        <v>929</v>
      </c>
      <c r="C2044" s="124">
        <v>11</v>
      </c>
      <c r="D2044" s="124">
        <v>2</v>
      </c>
      <c r="E2044" s="125">
        <v>1100000000</v>
      </c>
      <c r="F2044" s="123"/>
      <c r="G2044" s="126">
        <v>169712</v>
      </c>
      <c r="H2044" s="126">
        <v>89275</v>
      </c>
      <c r="I2044" s="144">
        <f t="shared" si="62"/>
        <v>52.603822947110402</v>
      </c>
      <c r="J2044" s="147">
        <f t="shared" si="63"/>
        <v>80437</v>
      </c>
      <c r="K2044" s="178"/>
    </row>
    <row r="2045" spans="1:12" ht="38.25" x14ac:dyDescent="0.2">
      <c r="A2045" s="122" t="s">
        <v>1255</v>
      </c>
      <c r="B2045" s="123">
        <v>929</v>
      </c>
      <c r="C2045" s="124">
        <v>11</v>
      </c>
      <c r="D2045" s="124">
        <v>2</v>
      </c>
      <c r="E2045" s="125">
        <v>1140000000</v>
      </c>
      <c r="F2045" s="123"/>
      <c r="G2045" s="126">
        <v>66390.899999999994</v>
      </c>
      <c r="H2045" s="126">
        <v>33180.300000000003</v>
      </c>
      <c r="I2045" s="144">
        <f t="shared" si="62"/>
        <v>49.977180607583279</v>
      </c>
      <c r="J2045" s="147">
        <f t="shared" si="63"/>
        <v>33210.599999999991</v>
      </c>
      <c r="K2045" s="178"/>
    </row>
    <row r="2046" spans="1:12" x14ac:dyDescent="0.2">
      <c r="A2046" s="122" t="s">
        <v>1256</v>
      </c>
      <c r="B2046" s="123">
        <v>929</v>
      </c>
      <c r="C2046" s="124">
        <v>11</v>
      </c>
      <c r="D2046" s="124">
        <v>2</v>
      </c>
      <c r="E2046" s="125">
        <v>1140100000</v>
      </c>
      <c r="F2046" s="123"/>
      <c r="G2046" s="126">
        <v>66390.899999999994</v>
      </c>
      <c r="H2046" s="126">
        <v>33180.300000000003</v>
      </c>
      <c r="I2046" s="144">
        <f t="shared" si="62"/>
        <v>49.977180607583279</v>
      </c>
      <c r="J2046" s="147">
        <f t="shared" si="63"/>
        <v>33210.599999999991</v>
      </c>
      <c r="K2046" s="178"/>
    </row>
    <row r="2047" spans="1:12" ht="25.5" x14ac:dyDescent="0.2">
      <c r="A2047" s="122" t="s">
        <v>1257</v>
      </c>
      <c r="B2047" s="123">
        <v>929</v>
      </c>
      <c r="C2047" s="124">
        <v>11</v>
      </c>
      <c r="D2047" s="124">
        <v>2</v>
      </c>
      <c r="E2047" s="125" t="s">
        <v>1258</v>
      </c>
      <c r="F2047" s="123"/>
      <c r="G2047" s="126">
        <v>30.4</v>
      </c>
      <c r="H2047" s="126">
        <v>0</v>
      </c>
      <c r="I2047" s="144">
        <f t="shared" si="62"/>
        <v>0</v>
      </c>
      <c r="J2047" s="147">
        <f t="shared" si="63"/>
        <v>30.4</v>
      </c>
      <c r="K2047" s="178"/>
    </row>
    <row r="2048" spans="1:12" ht="25.5" x14ac:dyDescent="0.2">
      <c r="A2048" s="122" t="s">
        <v>226</v>
      </c>
      <c r="B2048" s="123">
        <v>929</v>
      </c>
      <c r="C2048" s="124">
        <v>11</v>
      </c>
      <c r="D2048" s="124">
        <v>2</v>
      </c>
      <c r="E2048" s="125" t="s">
        <v>1258</v>
      </c>
      <c r="F2048" s="123">
        <v>600</v>
      </c>
      <c r="G2048" s="126">
        <v>30.4</v>
      </c>
      <c r="H2048" s="126">
        <v>0</v>
      </c>
      <c r="I2048" s="144">
        <f t="shared" si="62"/>
        <v>0</v>
      </c>
      <c r="J2048" s="147">
        <f t="shared" si="63"/>
        <v>30.4</v>
      </c>
      <c r="K2048" s="178"/>
    </row>
    <row r="2049" spans="1:11" ht="38.25" x14ac:dyDescent="0.2">
      <c r="A2049" s="122" t="s">
        <v>882</v>
      </c>
      <c r="B2049" s="123">
        <v>929</v>
      </c>
      <c r="C2049" s="124">
        <v>11</v>
      </c>
      <c r="D2049" s="124">
        <v>2</v>
      </c>
      <c r="E2049" s="125" t="s">
        <v>1259</v>
      </c>
      <c r="F2049" s="123"/>
      <c r="G2049" s="126">
        <v>66360.5</v>
      </c>
      <c r="H2049" s="126">
        <v>33180.300000000003</v>
      </c>
      <c r="I2049" s="144">
        <f t="shared" si="62"/>
        <v>50.000075346026627</v>
      </c>
      <c r="J2049" s="147">
        <f t="shared" si="63"/>
        <v>33180.199999999997</v>
      </c>
      <c r="K2049" s="178"/>
    </row>
    <row r="2050" spans="1:11" ht="25.5" x14ac:dyDescent="0.2">
      <c r="A2050" s="122" t="s">
        <v>263</v>
      </c>
      <c r="B2050" s="123">
        <v>929</v>
      </c>
      <c r="C2050" s="124">
        <v>11</v>
      </c>
      <c r="D2050" s="124">
        <v>2</v>
      </c>
      <c r="E2050" s="125" t="s">
        <v>1259</v>
      </c>
      <c r="F2050" s="123">
        <v>400</v>
      </c>
      <c r="G2050" s="126">
        <v>66360.5</v>
      </c>
      <c r="H2050" s="126">
        <v>33180.300000000003</v>
      </c>
      <c r="I2050" s="144">
        <f t="shared" si="62"/>
        <v>50.000075346026627</v>
      </c>
      <c r="J2050" s="147">
        <f t="shared" si="63"/>
        <v>33180.199999999997</v>
      </c>
      <c r="K2050" s="178"/>
    </row>
    <row r="2051" spans="1:11" ht="38.25" x14ac:dyDescent="0.2">
      <c r="A2051" s="122" t="s">
        <v>1252</v>
      </c>
      <c r="B2051" s="123">
        <v>929</v>
      </c>
      <c r="C2051" s="124">
        <v>11</v>
      </c>
      <c r="D2051" s="124">
        <v>2</v>
      </c>
      <c r="E2051" s="125">
        <v>1150000000</v>
      </c>
      <c r="F2051" s="123"/>
      <c r="G2051" s="126">
        <v>103321.1</v>
      </c>
      <c r="H2051" s="126">
        <v>56094.7</v>
      </c>
      <c r="I2051" s="144">
        <f t="shared" si="62"/>
        <v>54.291620975773583</v>
      </c>
      <c r="J2051" s="147">
        <f t="shared" si="63"/>
        <v>47226.400000000009</v>
      </c>
      <c r="K2051" s="178"/>
    </row>
    <row r="2052" spans="1:11" x14ac:dyDescent="0.2">
      <c r="A2052" s="122" t="s">
        <v>986</v>
      </c>
      <c r="B2052" s="123">
        <v>929</v>
      </c>
      <c r="C2052" s="124">
        <v>11</v>
      </c>
      <c r="D2052" s="124">
        <v>2</v>
      </c>
      <c r="E2052" s="125">
        <v>1150100000</v>
      </c>
      <c r="F2052" s="123"/>
      <c r="G2052" s="126">
        <v>103321.1</v>
      </c>
      <c r="H2052" s="126">
        <v>56094.7</v>
      </c>
      <c r="I2052" s="144">
        <f t="shared" si="62"/>
        <v>54.291620975773583</v>
      </c>
      <c r="J2052" s="147">
        <f t="shared" si="63"/>
        <v>47226.400000000009</v>
      </c>
      <c r="K2052" s="178"/>
    </row>
    <row r="2053" spans="1:11" ht="51" x14ac:dyDescent="0.2">
      <c r="A2053" s="122" t="s">
        <v>524</v>
      </c>
      <c r="B2053" s="123">
        <v>929</v>
      </c>
      <c r="C2053" s="124">
        <v>11</v>
      </c>
      <c r="D2053" s="124">
        <v>2</v>
      </c>
      <c r="E2053" s="125">
        <v>1150148790</v>
      </c>
      <c r="F2053" s="123"/>
      <c r="G2053" s="126">
        <v>74593</v>
      </c>
      <c r="H2053" s="126">
        <v>39748</v>
      </c>
      <c r="I2053" s="144">
        <f t="shared" si="62"/>
        <v>53.286501414341828</v>
      </c>
      <c r="J2053" s="147">
        <f t="shared" si="63"/>
        <v>34845</v>
      </c>
      <c r="K2053" s="178"/>
    </row>
    <row r="2054" spans="1:11" ht="25.5" x14ac:dyDescent="0.2">
      <c r="A2054" s="122" t="s">
        <v>226</v>
      </c>
      <c r="B2054" s="123">
        <v>929</v>
      </c>
      <c r="C2054" s="124">
        <v>11</v>
      </c>
      <c r="D2054" s="124">
        <v>2</v>
      </c>
      <c r="E2054" s="125">
        <v>1150148790</v>
      </c>
      <c r="F2054" s="123">
        <v>600</v>
      </c>
      <c r="G2054" s="126">
        <v>74593</v>
      </c>
      <c r="H2054" s="126">
        <v>39748</v>
      </c>
      <c r="I2054" s="144">
        <f t="shared" si="62"/>
        <v>53.286501414341828</v>
      </c>
      <c r="J2054" s="147">
        <f t="shared" si="63"/>
        <v>34845</v>
      </c>
      <c r="K2054" s="178"/>
    </row>
    <row r="2055" spans="1:11" ht="38.25" x14ac:dyDescent="0.2">
      <c r="A2055" s="122" t="s">
        <v>1260</v>
      </c>
      <c r="B2055" s="123">
        <v>929</v>
      </c>
      <c r="C2055" s="124">
        <v>11</v>
      </c>
      <c r="D2055" s="124">
        <v>2</v>
      </c>
      <c r="E2055" s="125">
        <v>1150148800</v>
      </c>
      <c r="F2055" s="123"/>
      <c r="G2055" s="126">
        <v>28728.1</v>
      </c>
      <c r="H2055" s="126">
        <v>16346.7</v>
      </c>
      <c r="I2055" s="144">
        <f t="shared" si="62"/>
        <v>56.901431003094537</v>
      </c>
      <c r="J2055" s="147">
        <f t="shared" si="63"/>
        <v>12381.399999999998</v>
      </c>
      <c r="K2055" s="178"/>
    </row>
    <row r="2056" spans="1:11" ht="25.5" x14ac:dyDescent="0.2">
      <c r="A2056" s="122" t="s">
        <v>226</v>
      </c>
      <c r="B2056" s="123">
        <v>929</v>
      </c>
      <c r="C2056" s="124">
        <v>11</v>
      </c>
      <c r="D2056" s="124">
        <v>2</v>
      </c>
      <c r="E2056" s="125">
        <v>1150148800</v>
      </c>
      <c r="F2056" s="123">
        <v>600</v>
      </c>
      <c r="G2056" s="126">
        <v>28728.1</v>
      </c>
      <c r="H2056" s="126">
        <v>16346.7</v>
      </c>
      <c r="I2056" s="144">
        <f t="shared" si="62"/>
        <v>56.901431003094537</v>
      </c>
      <c r="J2056" s="147">
        <f t="shared" si="63"/>
        <v>12381.399999999998</v>
      </c>
      <c r="K2056" s="178"/>
    </row>
    <row r="2057" spans="1:11" x14ac:dyDescent="0.2">
      <c r="A2057" s="122" t="s">
        <v>104</v>
      </c>
      <c r="B2057" s="123">
        <v>929</v>
      </c>
      <c r="C2057" s="124">
        <v>11</v>
      </c>
      <c r="D2057" s="124">
        <v>3</v>
      </c>
      <c r="E2057" s="125"/>
      <c r="F2057" s="123"/>
      <c r="G2057" s="126">
        <v>640621.1</v>
      </c>
      <c r="H2057" s="126">
        <v>422425.2</v>
      </c>
      <c r="I2057" s="144">
        <f t="shared" si="62"/>
        <v>65.939944844152038</v>
      </c>
      <c r="J2057" s="147">
        <f t="shared" si="63"/>
        <v>218195.89999999997</v>
      </c>
      <c r="K2057" s="178"/>
    </row>
    <row r="2058" spans="1:11" ht="25.5" x14ac:dyDescent="0.2">
      <c r="A2058" s="122" t="s">
        <v>1251</v>
      </c>
      <c r="B2058" s="123">
        <v>929</v>
      </c>
      <c r="C2058" s="124">
        <v>11</v>
      </c>
      <c r="D2058" s="124">
        <v>3</v>
      </c>
      <c r="E2058" s="125">
        <v>1100000000</v>
      </c>
      <c r="F2058" s="123"/>
      <c r="G2058" s="126">
        <v>640351.1</v>
      </c>
      <c r="H2058" s="126">
        <v>422290.2</v>
      </c>
      <c r="I2058" s="144">
        <f t="shared" ref="I2058:I2121" si="64">H2058/G2058*100</f>
        <v>65.946665821297103</v>
      </c>
      <c r="J2058" s="147">
        <f t="shared" ref="J2058:J2121" si="65">G2058-H2058</f>
        <v>218060.89999999997</v>
      </c>
      <c r="K2058" s="178"/>
    </row>
    <row r="2059" spans="1:11" ht="25.5" x14ac:dyDescent="0.2">
      <c r="A2059" s="122" t="s">
        <v>523</v>
      </c>
      <c r="B2059" s="123">
        <v>929</v>
      </c>
      <c r="C2059" s="124">
        <v>11</v>
      </c>
      <c r="D2059" s="124">
        <v>3</v>
      </c>
      <c r="E2059" s="125">
        <v>1120000000</v>
      </c>
      <c r="F2059" s="123"/>
      <c r="G2059" s="126">
        <v>4166.3</v>
      </c>
      <c r="H2059" s="126">
        <v>3738.2</v>
      </c>
      <c r="I2059" s="144">
        <f t="shared" si="64"/>
        <v>89.724695773228035</v>
      </c>
      <c r="J2059" s="147">
        <f t="shared" si="65"/>
        <v>428.10000000000036</v>
      </c>
      <c r="K2059" s="178"/>
    </row>
    <row r="2060" spans="1:11" x14ac:dyDescent="0.2">
      <c r="A2060" s="122" t="s">
        <v>1261</v>
      </c>
      <c r="B2060" s="123">
        <v>929</v>
      </c>
      <c r="C2060" s="124">
        <v>11</v>
      </c>
      <c r="D2060" s="124">
        <v>3</v>
      </c>
      <c r="E2060" s="125" t="s">
        <v>376</v>
      </c>
      <c r="F2060" s="123"/>
      <c r="G2060" s="126">
        <v>4166.3</v>
      </c>
      <c r="H2060" s="126">
        <v>3738.2</v>
      </c>
      <c r="I2060" s="144">
        <f t="shared" si="64"/>
        <v>89.724695773228035</v>
      </c>
      <c r="J2060" s="147">
        <f t="shared" si="65"/>
        <v>428.10000000000036</v>
      </c>
      <c r="K2060" s="178"/>
    </row>
    <row r="2061" spans="1:11" ht="38.25" x14ac:dyDescent="0.2">
      <c r="A2061" s="122" t="s">
        <v>525</v>
      </c>
      <c r="B2061" s="123">
        <v>929</v>
      </c>
      <c r="C2061" s="124">
        <v>11</v>
      </c>
      <c r="D2061" s="124">
        <v>3</v>
      </c>
      <c r="E2061" s="125" t="s">
        <v>456</v>
      </c>
      <c r="F2061" s="123"/>
      <c r="G2061" s="126">
        <v>3924.8</v>
      </c>
      <c r="H2061" s="126">
        <v>3496.7</v>
      </c>
      <c r="I2061" s="144">
        <f t="shared" si="64"/>
        <v>89.092437831227059</v>
      </c>
      <c r="J2061" s="147">
        <f t="shared" si="65"/>
        <v>428.10000000000036</v>
      </c>
      <c r="K2061" s="178"/>
    </row>
    <row r="2062" spans="1:11" x14ac:dyDescent="0.2">
      <c r="A2062" s="122" t="s">
        <v>228</v>
      </c>
      <c r="B2062" s="123">
        <v>929</v>
      </c>
      <c r="C2062" s="124">
        <v>11</v>
      </c>
      <c r="D2062" s="124">
        <v>3</v>
      </c>
      <c r="E2062" s="125" t="s">
        <v>456</v>
      </c>
      <c r="F2062" s="123">
        <v>300</v>
      </c>
      <c r="G2062" s="126">
        <v>392.5</v>
      </c>
      <c r="H2062" s="126">
        <v>0</v>
      </c>
      <c r="I2062" s="144">
        <f t="shared" si="64"/>
        <v>0</v>
      </c>
      <c r="J2062" s="147">
        <f t="shared" si="65"/>
        <v>392.5</v>
      </c>
      <c r="K2062" s="178"/>
    </row>
    <row r="2063" spans="1:11" ht="25.5" x14ac:dyDescent="0.2">
      <c r="A2063" s="122" t="s">
        <v>226</v>
      </c>
      <c r="B2063" s="123">
        <v>929</v>
      </c>
      <c r="C2063" s="124">
        <v>11</v>
      </c>
      <c r="D2063" s="124">
        <v>3</v>
      </c>
      <c r="E2063" s="125" t="s">
        <v>456</v>
      </c>
      <c r="F2063" s="123">
        <v>600</v>
      </c>
      <c r="G2063" s="126">
        <v>3532.3</v>
      </c>
      <c r="H2063" s="126">
        <v>3496.7</v>
      </c>
      <c r="I2063" s="144">
        <f t="shared" si="64"/>
        <v>98.992158083967936</v>
      </c>
      <c r="J2063" s="147">
        <f t="shared" si="65"/>
        <v>35.600000000000364</v>
      </c>
      <c r="K2063" s="178"/>
    </row>
    <row r="2064" spans="1:11" ht="25.5" x14ac:dyDescent="0.2">
      <c r="A2064" s="122" t="s">
        <v>457</v>
      </c>
      <c r="B2064" s="123">
        <v>929</v>
      </c>
      <c r="C2064" s="124">
        <v>11</v>
      </c>
      <c r="D2064" s="124">
        <v>3</v>
      </c>
      <c r="E2064" s="125" t="s">
        <v>1262</v>
      </c>
      <c r="F2064" s="123"/>
      <c r="G2064" s="126">
        <v>241.5</v>
      </c>
      <c r="H2064" s="126">
        <v>241.5</v>
      </c>
      <c r="I2064" s="144">
        <f t="shared" si="64"/>
        <v>100</v>
      </c>
      <c r="J2064" s="147">
        <f t="shared" si="65"/>
        <v>0</v>
      </c>
      <c r="K2064" s="178"/>
    </row>
    <row r="2065" spans="1:11" ht="25.5" x14ac:dyDescent="0.2">
      <c r="A2065" s="122" t="s">
        <v>226</v>
      </c>
      <c r="B2065" s="123">
        <v>929</v>
      </c>
      <c r="C2065" s="124">
        <v>11</v>
      </c>
      <c r="D2065" s="124">
        <v>3</v>
      </c>
      <c r="E2065" s="125" t="s">
        <v>1262</v>
      </c>
      <c r="F2065" s="123">
        <v>600</v>
      </c>
      <c r="G2065" s="126">
        <v>241.5</v>
      </c>
      <c r="H2065" s="126">
        <v>241.5</v>
      </c>
      <c r="I2065" s="144">
        <f t="shared" si="64"/>
        <v>100</v>
      </c>
      <c r="J2065" s="147">
        <f t="shared" si="65"/>
        <v>0</v>
      </c>
      <c r="K2065" s="178"/>
    </row>
    <row r="2066" spans="1:11" ht="38.25" x14ac:dyDescent="0.2">
      <c r="A2066" s="122" t="s">
        <v>1252</v>
      </c>
      <c r="B2066" s="123">
        <v>929</v>
      </c>
      <c r="C2066" s="124">
        <v>11</v>
      </c>
      <c r="D2066" s="124">
        <v>3</v>
      </c>
      <c r="E2066" s="125">
        <v>1150000000</v>
      </c>
      <c r="F2066" s="123"/>
      <c r="G2066" s="126">
        <v>636184.80000000005</v>
      </c>
      <c r="H2066" s="126">
        <v>418552</v>
      </c>
      <c r="I2066" s="144">
        <f t="shared" si="64"/>
        <v>65.790946278502716</v>
      </c>
      <c r="J2066" s="147">
        <f t="shared" si="65"/>
        <v>217632.80000000005</v>
      </c>
      <c r="K2066" s="178"/>
    </row>
    <row r="2067" spans="1:11" x14ac:dyDescent="0.2">
      <c r="A2067" s="122" t="s">
        <v>986</v>
      </c>
      <c r="B2067" s="123">
        <v>929</v>
      </c>
      <c r="C2067" s="124">
        <v>11</v>
      </c>
      <c r="D2067" s="124">
        <v>3</v>
      </c>
      <c r="E2067" s="125">
        <v>1150100000</v>
      </c>
      <c r="F2067" s="123"/>
      <c r="G2067" s="126">
        <v>636184.80000000005</v>
      </c>
      <c r="H2067" s="126">
        <v>418552</v>
      </c>
      <c r="I2067" s="144">
        <f t="shared" si="64"/>
        <v>65.790946278502716</v>
      </c>
      <c r="J2067" s="147">
        <f t="shared" si="65"/>
        <v>217632.80000000005</v>
      </c>
      <c r="K2067" s="178"/>
    </row>
    <row r="2068" spans="1:11" ht="25.5" x14ac:dyDescent="0.2">
      <c r="A2068" s="122" t="s">
        <v>708</v>
      </c>
      <c r="B2068" s="123">
        <v>929</v>
      </c>
      <c r="C2068" s="124">
        <v>11</v>
      </c>
      <c r="D2068" s="124">
        <v>3</v>
      </c>
      <c r="E2068" s="125">
        <v>1150100330</v>
      </c>
      <c r="F2068" s="123"/>
      <c r="G2068" s="126">
        <v>10953</v>
      </c>
      <c r="H2068" s="126">
        <v>10358</v>
      </c>
      <c r="I2068" s="144">
        <f t="shared" si="64"/>
        <v>94.567698347484708</v>
      </c>
      <c r="J2068" s="147">
        <f t="shared" si="65"/>
        <v>595</v>
      </c>
      <c r="K2068" s="178"/>
    </row>
    <row r="2069" spans="1:11" ht="25.5" x14ac:dyDescent="0.2">
      <c r="A2069" s="122" t="s">
        <v>226</v>
      </c>
      <c r="B2069" s="123">
        <v>929</v>
      </c>
      <c r="C2069" s="124">
        <v>11</v>
      </c>
      <c r="D2069" s="124">
        <v>3</v>
      </c>
      <c r="E2069" s="125">
        <v>1150100330</v>
      </c>
      <c r="F2069" s="123">
        <v>600</v>
      </c>
      <c r="G2069" s="126">
        <v>10953</v>
      </c>
      <c r="H2069" s="126">
        <v>10358</v>
      </c>
      <c r="I2069" s="144">
        <f t="shared" si="64"/>
        <v>94.567698347484708</v>
      </c>
      <c r="J2069" s="147">
        <f t="shared" si="65"/>
        <v>595</v>
      </c>
      <c r="K2069" s="178"/>
    </row>
    <row r="2070" spans="1:11" ht="25.5" x14ac:dyDescent="0.2">
      <c r="A2070" s="122" t="s">
        <v>375</v>
      </c>
      <c r="B2070" s="123">
        <v>929</v>
      </c>
      <c r="C2070" s="124">
        <v>11</v>
      </c>
      <c r="D2070" s="124">
        <v>3</v>
      </c>
      <c r="E2070" s="125">
        <v>1150108200</v>
      </c>
      <c r="F2070" s="123"/>
      <c r="G2070" s="126">
        <v>40000</v>
      </c>
      <c r="H2070" s="126">
        <v>23293.3</v>
      </c>
      <c r="I2070" s="144">
        <f t="shared" si="64"/>
        <v>58.233250000000005</v>
      </c>
      <c r="J2070" s="147">
        <f t="shared" si="65"/>
        <v>16706.7</v>
      </c>
      <c r="K2070" s="178"/>
    </row>
    <row r="2071" spans="1:11" ht="25.5" x14ac:dyDescent="0.2">
      <c r="A2071" s="122" t="s">
        <v>226</v>
      </c>
      <c r="B2071" s="123">
        <v>929</v>
      </c>
      <c r="C2071" s="124">
        <v>11</v>
      </c>
      <c r="D2071" s="124">
        <v>3</v>
      </c>
      <c r="E2071" s="125">
        <v>1150108200</v>
      </c>
      <c r="F2071" s="123">
        <v>600</v>
      </c>
      <c r="G2071" s="126">
        <v>40000</v>
      </c>
      <c r="H2071" s="126">
        <v>23293.3</v>
      </c>
      <c r="I2071" s="144">
        <f t="shared" si="64"/>
        <v>58.233250000000005</v>
      </c>
      <c r="J2071" s="147">
        <f t="shared" si="65"/>
        <v>16706.7</v>
      </c>
      <c r="K2071" s="178"/>
    </row>
    <row r="2072" spans="1:11" ht="51" x14ac:dyDescent="0.2">
      <c r="A2072" s="122" t="s">
        <v>1263</v>
      </c>
      <c r="B2072" s="123">
        <v>929</v>
      </c>
      <c r="C2072" s="124">
        <v>11</v>
      </c>
      <c r="D2072" s="124">
        <v>3</v>
      </c>
      <c r="E2072" s="125">
        <v>1150148300</v>
      </c>
      <c r="F2072" s="123"/>
      <c r="G2072" s="126">
        <v>61059</v>
      </c>
      <c r="H2072" s="126">
        <v>35506.300000000003</v>
      </c>
      <c r="I2072" s="144">
        <f t="shared" si="64"/>
        <v>58.150804959137893</v>
      </c>
      <c r="J2072" s="147">
        <f t="shared" si="65"/>
        <v>25552.699999999997</v>
      </c>
      <c r="K2072" s="178"/>
    </row>
    <row r="2073" spans="1:11" x14ac:dyDescent="0.2">
      <c r="A2073" s="122" t="s">
        <v>228</v>
      </c>
      <c r="B2073" s="123">
        <v>929</v>
      </c>
      <c r="C2073" s="124">
        <v>11</v>
      </c>
      <c r="D2073" s="124">
        <v>3</v>
      </c>
      <c r="E2073" s="125">
        <v>1150148300</v>
      </c>
      <c r="F2073" s="123">
        <v>300</v>
      </c>
      <c r="G2073" s="126">
        <v>654</v>
      </c>
      <c r="H2073" s="126">
        <v>0</v>
      </c>
      <c r="I2073" s="144">
        <f t="shared" si="64"/>
        <v>0</v>
      </c>
      <c r="J2073" s="147">
        <f t="shared" si="65"/>
        <v>654</v>
      </c>
      <c r="K2073" s="178"/>
    </row>
    <row r="2074" spans="1:11" ht="25.5" x14ac:dyDescent="0.2">
      <c r="A2074" s="122" t="s">
        <v>226</v>
      </c>
      <c r="B2074" s="123">
        <v>929</v>
      </c>
      <c r="C2074" s="124">
        <v>11</v>
      </c>
      <c r="D2074" s="124">
        <v>3</v>
      </c>
      <c r="E2074" s="125">
        <v>1150148300</v>
      </c>
      <c r="F2074" s="123">
        <v>600</v>
      </c>
      <c r="G2074" s="126">
        <v>60405</v>
      </c>
      <c r="H2074" s="126">
        <v>35506.300000000003</v>
      </c>
      <c r="I2074" s="144">
        <f t="shared" si="64"/>
        <v>58.780398973594906</v>
      </c>
      <c r="J2074" s="147">
        <f t="shared" si="65"/>
        <v>24898.699999999997</v>
      </c>
      <c r="K2074" s="178"/>
    </row>
    <row r="2075" spans="1:11" ht="51" x14ac:dyDescent="0.2">
      <c r="A2075" s="122" t="s">
        <v>1264</v>
      </c>
      <c r="B2075" s="123">
        <v>929</v>
      </c>
      <c r="C2075" s="124">
        <v>11</v>
      </c>
      <c r="D2075" s="124">
        <v>3</v>
      </c>
      <c r="E2075" s="125">
        <v>1150148310</v>
      </c>
      <c r="F2075" s="123"/>
      <c r="G2075" s="126">
        <v>120603.5</v>
      </c>
      <c r="H2075" s="126">
        <v>84041</v>
      </c>
      <c r="I2075" s="144">
        <f t="shared" si="64"/>
        <v>69.683715646726668</v>
      </c>
      <c r="J2075" s="147">
        <f t="shared" si="65"/>
        <v>36562.5</v>
      </c>
      <c r="K2075" s="178"/>
    </row>
    <row r="2076" spans="1:11" ht="25.5" x14ac:dyDescent="0.2">
      <c r="A2076" s="122" t="s">
        <v>226</v>
      </c>
      <c r="B2076" s="123">
        <v>929</v>
      </c>
      <c r="C2076" s="124">
        <v>11</v>
      </c>
      <c r="D2076" s="124">
        <v>3</v>
      </c>
      <c r="E2076" s="125">
        <v>1150148310</v>
      </c>
      <c r="F2076" s="123">
        <v>600</v>
      </c>
      <c r="G2076" s="126">
        <v>120603.5</v>
      </c>
      <c r="H2076" s="126">
        <v>84041</v>
      </c>
      <c r="I2076" s="144">
        <f t="shared" si="64"/>
        <v>69.683715646726668</v>
      </c>
      <c r="J2076" s="147">
        <f t="shared" si="65"/>
        <v>36562.5</v>
      </c>
      <c r="K2076" s="178"/>
    </row>
    <row r="2077" spans="1:11" ht="38.25" x14ac:dyDescent="0.2">
      <c r="A2077" s="122" t="s">
        <v>1265</v>
      </c>
      <c r="B2077" s="123">
        <v>929</v>
      </c>
      <c r="C2077" s="124">
        <v>11</v>
      </c>
      <c r="D2077" s="124">
        <v>3</v>
      </c>
      <c r="E2077" s="125">
        <v>1150148320</v>
      </c>
      <c r="F2077" s="123"/>
      <c r="G2077" s="126">
        <v>403569.3</v>
      </c>
      <c r="H2077" s="126">
        <v>265353.40000000002</v>
      </c>
      <c r="I2077" s="144">
        <f t="shared" si="64"/>
        <v>65.751631751969256</v>
      </c>
      <c r="J2077" s="147">
        <f t="shared" si="65"/>
        <v>138215.89999999997</v>
      </c>
      <c r="K2077" s="178"/>
    </row>
    <row r="2078" spans="1:11" ht="25.5" x14ac:dyDescent="0.2">
      <c r="A2078" s="122" t="s">
        <v>226</v>
      </c>
      <c r="B2078" s="123">
        <v>929</v>
      </c>
      <c r="C2078" s="124">
        <v>11</v>
      </c>
      <c r="D2078" s="124">
        <v>3</v>
      </c>
      <c r="E2078" s="125">
        <v>1150148320</v>
      </c>
      <c r="F2078" s="123">
        <v>600</v>
      </c>
      <c r="G2078" s="126">
        <v>403569.3</v>
      </c>
      <c r="H2078" s="126">
        <v>265353.40000000002</v>
      </c>
      <c r="I2078" s="144">
        <f t="shared" si="64"/>
        <v>65.751631751969256</v>
      </c>
      <c r="J2078" s="147">
        <f t="shared" si="65"/>
        <v>138215.89999999997</v>
      </c>
      <c r="K2078" s="178"/>
    </row>
    <row r="2079" spans="1:11" ht="25.5" x14ac:dyDescent="0.2">
      <c r="A2079" s="122" t="s">
        <v>1051</v>
      </c>
      <c r="B2079" s="123">
        <v>929</v>
      </c>
      <c r="C2079" s="124">
        <v>11</v>
      </c>
      <c r="D2079" s="124">
        <v>3</v>
      </c>
      <c r="E2079" s="125">
        <v>1400000000</v>
      </c>
      <c r="F2079" s="123"/>
      <c r="G2079" s="126">
        <v>270</v>
      </c>
      <c r="H2079" s="126">
        <v>135</v>
      </c>
      <c r="I2079" s="144">
        <f t="shared" si="64"/>
        <v>50</v>
      </c>
      <c r="J2079" s="147">
        <f t="shared" si="65"/>
        <v>135</v>
      </c>
      <c r="K2079" s="178"/>
    </row>
    <row r="2080" spans="1:11" ht="25.5" x14ac:dyDescent="0.2">
      <c r="A2080" s="122" t="s">
        <v>1052</v>
      </c>
      <c r="B2080" s="123">
        <v>929</v>
      </c>
      <c r="C2080" s="124">
        <v>11</v>
      </c>
      <c r="D2080" s="124">
        <v>3</v>
      </c>
      <c r="E2080" s="125">
        <v>1450000000</v>
      </c>
      <c r="F2080" s="123"/>
      <c r="G2080" s="126">
        <v>270</v>
      </c>
      <c r="H2080" s="126">
        <v>135</v>
      </c>
      <c r="I2080" s="144">
        <f t="shared" si="64"/>
        <v>50</v>
      </c>
      <c r="J2080" s="147">
        <f t="shared" si="65"/>
        <v>135</v>
      </c>
      <c r="K2080" s="178"/>
    </row>
    <row r="2081" spans="1:11" ht="25.5" x14ac:dyDescent="0.2">
      <c r="A2081" s="122" t="s">
        <v>1079</v>
      </c>
      <c r="B2081" s="123">
        <v>929</v>
      </c>
      <c r="C2081" s="124">
        <v>11</v>
      </c>
      <c r="D2081" s="124">
        <v>3</v>
      </c>
      <c r="E2081" s="125">
        <v>1450200000</v>
      </c>
      <c r="F2081" s="123"/>
      <c r="G2081" s="126">
        <v>270</v>
      </c>
      <c r="H2081" s="126">
        <v>135</v>
      </c>
      <c r="I2081" s="144">
        <f t="shared" si="64"/>
        <v>50</v>
      </c>
      <c r="J2081" s="147">
        <f t="shared" si="65"/>
        <v>135</v>
      </c>
      <c r="K2081" s="178"/>
    </row>
    <row r="2082" spans="1:11" ht="25.5" x14ac:dyDescent="0.2">
      <c r="A2082" s="122" t="s">
        <v>300</v>
      </c>
      <c r="B2082" s="123">
        <v>929</v>
      </c>
      <c r="C2082" s="124">
        <v>11</v>
      </c>
      <c r="D2082" s="124">
        <v>3</v>
      </c>
      <c r="E2082" s="125">
        <v>1450220150</v>
      </c>
      <c r="F2082" s="123"/>
      <c r="G2082" s="126">
        <v>270</v>
      </c>
      <c r="H2082" s="126">
        <v>135</v>
      </c>
      <c r="I2082" s="144">
        <f t="shared" si="64"/>
        <v>50</v>
      </c>
      <c r="J2082" s="147">
        <f t="shared" si="65"/>
        <v>135</v>
      </c>
      <c r="K2082" s="178"/>
    </row>
    <row r="2083" spans="1:11" ht="25.5" x14ac:dyDescent="0.2">
      <c r="A2083" s="122" t="s">
        <v>226</v>
      </c>
      <c r="B2083" s="123">
        <v>929</v>
      </c>
      <c r="C2083" s="124">
        <v>11</v>
      </c>
      <c r="D2083" s="124">
        <v>3</v>
      </c>
      <c r="E2083" s="125">
        <v>1450220150</v>
      </c>
      <c r="F2083" s="123">
        <v>600</v>
      </c>
      <c r="G2083" s="126">
        <v>270</v>
      </c>
      <c r="H2083" s="126">
        <v>135</v>
      </c>
      <c r="I2083" s="144">
        <f t="shared" si="64"/>
        <v>50</v>
      </c>
      <c r="J2083" s="147">
        <f t="shared" si="65"/>
        <v>135</v>
      </c>
      <c r="K2083" s="178"/>
    </row>
    <row r="2084" spans="1:11" x14ac:dyDescent="0.2">
      <c r="A2084" s="122" t="s">
        <v>105</v>
      </c>
      <c r="B2084" s="123">
        <v>929</v>
      </c>
      <c r="C2084" s="124">
        <v>11</v>
      </c>
      <c r="D2084" s="124">
        <v>5</v>
      </c>
      <c r="E2084" s="125"/>
      <c r="F2084" s="123"/>
      <c r="G2084" s="126">
        <v>17495.099999999999</v>
      </c>
      <c r="H2084" s="126">
        <v>9025.2000000000007</v>
      </c>
      <c r="I2084" s="144">
        <f t="shared" si="64"/>
        <v>51.587015792993476</v>
      </c>
      <c r="J2084" s="147">
        <f t="shared" si="65"/>
        <v>8469.8999999999978</v>
      </c>
      <c r="K2084" s="178"/>
    </row>
    <row r="2085" spans="1:11" x14ac:dyDescent="0.2">
      <c r="A2085" s="122" t="s">
        <v>230</v>
      </c>
      <c r="B2085" s="123">
        <v>929</v>
      </c>
      <c r="C2085" s="124">
        <v>11</v>
      </c>
      <c r="D2085" s="124">
        <v>5</v>
      </c>
      <c r="E2085" s="125">
        <v>8900000000</v>
      </c>
      <c r="F2085" s="123"/>
      <c r="G2085" s="126">
        <v>17495.099999999999</v>
      </c>
      <c r="H2085" s="126">
        <v>9025.2000000000007</v>
      </c>
      <c r="I2085" s="144">
        <f t="shared" si="64"/>
        <v>51.587015792993476</v>
      </c>
      <c r="J2085" s="147">
        <f t="shared" si="65"/>
        <v>8469.8999999999978</v>
      </c>
      <c r="K2085" s="178"/>
    </row>
    <row r="2086" spans="1:11" x14ac:dyDescent="0.2">
      <c r="A2086" s="122" t="s">
        <v>230</v>
      </c>
      <c r="B2086" s="123">
        <v>929</v>
      </c>
      <c r="C2086" s="124">
        <v>11</v>
      </c>
      <c r="D2086" s="124">
        <v>5</v>
      </c>
      <c r="E2086" s="125">
        <v>8900000110</v>
      </c>
      <c r="F2086" s="123"/>
      <c r="G2086" s="126">
        <v>14697</v>
      </c>
      <c r="H2086" s="126">
        <v>8387.7999999999993</v>
      </c>
      <c r="I2086" s="144">
        <f t="shared" si="64"/>
        <v>57.071511192760426</v>
      </c>
      <c r="J2086" s="147">
        <f t="shared" si="65"/>
        <v>6309.2000000000007</v>
      </c>
      <c r="K2086" s="178"/>
    </row>
    <row r="2087" spans="1:11" ht="38.25" x14ac:dyDescent="0.2">
      <c r="A2087" s="122" t="s">
        <v>231</v>
      </c>
      <c r="B2087" s="123">
        <v>929</v>
      </c>
      <c r="C2087" s="124">
        <v>11</v>
      </c>
      <c r="D2087" s="124">
        <v>5</v>
      </c>
      <c r="E2087" s="125">
        <v>8900000110</v>
      </c>
      <c r="F2087" s="123">
        <v>100</v>
      </c>
      <c r="G2087" s="126">
        <v>14697</v>
      </c>
      <c r="H2087" s="126">
        <v>8387.7999999999993</v>
      </c>
      <c r="I2087" s="144">
        <f t="shared" si="64"/>
        <v>57.071511192760426</v>
      </c>
      <c r="J2087" s="147">
        <f t="shared" si="65"/>
        <v>6309.2000000000007</v>
      </c>
      <c r="K2087" s="178"/>
    </row>
    <row r="2088" spans="1:11" x14ac:dyDescent="0.2">
      <c r="A2088" s="122" t="s">
        <v>230</v>
      </c>
      <c r="B2088" s="123">
        <v>929</v>
      </c>
      <c r="C2088" s="124">
        <v>11</v>
      </c>
      <c r="D2088" s="124">
        <v>5</v>
      </c>
      <c r="E2088" s="125">
        <v>8900000190</v>
      </c>
      <c r="F2088" s="123"/>
      <c r="G2088" s="126">
        <v>2573.1</v>
      </c>
      <c r="H2088" s="126">
        <v>437.6</v>
      </c>
      <c r="I2088" s="144">
        <f t="shared" si="64"/>
        <v>17.006723407562863</v>
      </c>
      <c r="J2088" s="147">
        <f t="shared" si="65"/>
        <v>2135.5</v>
      </c>
      <c r="K2088" s="178"/>
    </row>
    <row r="2089" spans="1:11" ht="38.25" x14ac:dyDescent="0.2">
      <c r="A2089" s="122" t="s">
        <v>231</v>
      </c>
      <c r="B2089" s="123">
        <v>929</v>
      </c>
      <c r="C2089" s="124">
        <v>11</v>
      </c>
      <c r="D2089" s="124">
        <v>5</v>
      </c>
      <c r="E2089" s="125">
        <v>8900000190</v>
      </c>
      <c r="F2089" s="123">
        <v>100</v>
      </c>
      <c r="G2089" s="126">
        <v>691</v>
      </c>
      <c r="H2089" s="126">
        <v>271.5</v>
      </c>
      <c r="I2089" s="144">
        <f t="shared" si="64"/>
        <v>39.290882778581768</v>
      </c>
      <c r="J2089" s="147">
        <f t="shared" si="65"/>
        <v>419.5</v>
      </c>
      <c r="K2089" s="178"/>
    </row>
    <row r="2090" spans="1:11" ht="25.5" x14ac:dyDescent="0.2">
      <c r="A2090" s="122" t="s">
        <v>233</v>
      </c>
      <c r="B2090" s="123">
        <v>929</v>
      </c>
      <c r="C2090" s="124">
        <v>11</v>
      </c>
      <c r="D2090" s="124">
        <v>5</v>
      </c>
      <c r="E2090" s="125">
        <v>8900000190</v>
      </c>
      <c r="F2090" s="123">
        <v>200</v>
      </c>
      <c r="G2090" s="126">
        <v>1729.1</v>
      </c>
      <c r="H2090" s="126">
        <v>106.1</v>
      </c>
      <c r="I2090" s="144">
        <f t="shared" si="64"/>
        <v>6.1361401885373894</v>
      </c>
      <c r="J2090" s="147">
        <f t="shared" si="65"/>
        <v>1623</v>
      </c>
      <c r="K2090" s="178"/>
    </row>
    <row r="2091" spans="1:11" x14ac:dyDescent="0.2">
      <c r="A2091" s="122" t="s">
        <v>227</v>
      </c>
      <c r="B2091" s="123">
        <v>929</v>
      </c>
      <c r="C2091" s="124">
        <v>11</v>
      </c>
      <c r="D2091" s="124">
        <v>5</v>
      </c>
      <c r="E2091" s="125">
        <v>8900000190</v>
      </c>
      <c r="F2091" s="123">
        <v>800</v>
      </c>
      <c r="G2091" s="126">
        <v>153</v>
      </c>
      <c r="H2091" s="126">
        <v>60</v>
      </c>
      <c r="I2091" s="144">
        <f t="shared" si="64"/>
        <v>39.215686274509807</v>
      </c>
      <c r="J2091" s="147">
        <f t="shared" si="65"/>
        <v>93</v>
      </c>
      <c r="K2091" s="178"/>
    </row>
    <row r="2092" spans="1:11" ht="25.5" x14ac:dyDescent="0.2">
      <c r="A2092" s="122" t="s">
        <v>806</v>
      </c>
      <c r="B2092" s="123">
        <v>929</v>
      </c>
      <c r="C2092" s="124">
        <v>11</v>
      </c>
      <c r="D2092" s="124">
        <v>5</v>
      </c>
      <c r="E2092" s="125">
        <v>8900000870</v>
      </c>
      <c r="F2092" s="123"/>
      <c r="G2092" s="126">
        <v>125</v>
      </c>
      <c r="H2092" s="126">
        <v>100</v>
      </c>
      <c r="I2092" s="144">
        <f t="shared" si="64"/>
        <v>80</v>
      </c>
      <c r="J2092" s="147">
        <f t="shared" si="65"/>
        <v>25</v>
      </c>
      <c r="K2092" s="178"/>
    </row>
    <row r="2093" spans="1:11" ht="38.25" x14ac:dyDescent="0.2">
      <c r="A2093" s="122" t="s">
        <v>231</v>
      </c>
      <c r="B2093" s="123">
        <v>929</v>
      </c>
      <c r="C2093" s="124">
        <v>11</v>
      </c>
      <c r="D2093" s="124">
        <v>5</v>
      </c>
      <c r="E2093" s="125">
        <v>8900000870</v>
      </c>
      <c r="F2093" s="123">
        <v>100</v>
      </c>
      <c r="G2093" s="126">
        <v>125</v>
      </c>
      <c r="H2093" s="126">
        <v>100</v>
      </c>
      <c r="I2093" s="144">
        <f t="shared" si="64"/>
        <v>80</v>
      </c>
      <c r="J2093" s="147">
        <f t="shared" si="65"/>
        <v>25</v>
      </c>
      <c r="K2093" s="178"/>
    </row>
    <row r="2094" spans="1:11" ht="25.5" x14ac:dyDescent="0.2">
      <c r="A2094" s="122" t="s">
        <v>1463</v>
      </c>
      <c r="B2094" s="123">
        <v>929</v>
      </c>
      <c r="C2094" s="124">
        <v>11</v>
      </c>
      <c r="D2094" s="124">
        <v>5</v>
      </c>
      <c r="E2094" s="125">
        <v>8900055490</v>
      </c>
      <c r="F2094" s="123"/>
      <c r="G2094" s="126">
        <v>100</v>
      </c>
      <c r="H2094" s="126">
        <v>99.8</v>
      </c>
      <c r="I2094" s="144">
        <f t="shared" si="64"/>
        <v>99.8</v>
      </c>
      <c r="J2094" s="147">
        <f t="shared" si="65"/>
        <v>0.20000000000000284</v>
      </c>
      <c r="K2094" s="178"/>
    </row>
    <row r="2095" spans="1:11" ht="38.25" x14ac:dyDescent="0.2">
      <c r="A2095" s="122" t="s">
        <v>231</v>
      </c>
      <c r="B2095" s="123">
        <v>929</v>
      </c>
      <c r="C2095" s="124">
        <v>11</v>
      </c>
      <c r="D2095" s="124">
        <v>5</v>
      </c>
      <c r="E2095" s="125">
        <v>8900055490</v>
      </c>
      <c r="F2095" s="123">
        <v>100</v>
      </c>
      <c r="G2095" s="126">
        <v>100</v>
      </c>
      <c r="H2095" s="126">
        <v>99.8</v>
      </c>
      <c r="I2095" s="144">
        <f t="shared" si="64"/>
        <v>99.8</v>
      </c>
      <c r="J2095" s="147">
        <f t="shared" si="65"/>
        <v>0.20000000000000284</v>
      </c>
      <c r="K2095" s="178"/>
    </row>
    <row r="2096" spans="1:11" s="22" customFormat="1" x14ac:dyDescent="0.2">
      <c r="A2096" s="127" t="s">
        <v>458</v>
      </c>
      <c r="B2096" s="128">
        <v>931</v>
      </c>
      <c r="C2096" s="129"/>
      <c r="D2096" s="129"/>
      <c r="E2096" s="130"/>
      <c r="F2096" s="128"/>
      <c r="G2096" s="131">
        <v>213988.3</v>
      </c>
      <c r="H2096" s="131">
        <v>103464.8</v>
      </c>
      <c r="I2096" s="138">
        <f t="shared" si="64"/>
        <v>48.350680854981327</v>
      </c>
      <c r="J2096" s="147">
        <f t="shared" si="65"/>
        <v>110523.49999999999</v>
      </c>
      <c r="K2096" s="179"/>
    </row>
    <row r="2097" spans="1:11" x14ac:dyDescent="0.2">
      <c r="A2097" s="122" t="s">
        <v>155</v>
      </c>
      <c r="B2097" s="123">
        <v>931</v>
      </c>
      <c r="C2097" s="124">
        <v>1</v>
      </c>
      <c r="D2097" s="124"/>
      <c r="E2097" s="125"/>
      <c r="F2097" s="123"/>
      <c r="G2097" s="126">
        <v>161679.6</v>
      </c>
      <c r="H2097" s="126">
        <v>74889.7</v>
      </c>
      <c r="I2097" s="144">
        <f t="shared" si="64"/>
        <v>46.319820187580866</v>
      </c>
      <c r="J2097" s="147">
        <f t="shared" si="65"/>
        <v>86789.900000000009</v>
      </c>
      <c r="K2097" s="178"/>
    </row>
    <row r="2098" spans="1:11" x14ac:dyDescent="0.2">
      <c r="A2098" s="122" t="s">
        <v>36</v>
      </c>
      <c r="B2098" s="123">
        <v>931</v>
      </c>
      <c r="C2098" s="124">
        <v>1</v>
      </c>
      <c r="D2098" s="124">
        <v>5</v>
      </c>
      <c r="E2098" s="125"/>
      <c r="F2098" s="123"/>
      <c r="G2098" s="126">
        <v>126588.6</v>
      </c>
      <c r="H2098" s="126">
        <v>56055.5</v>
      </c>
      <c r="I2098" s="144">
        <f t="shared" si="64"/>
        <v>44.281633575219253</v>
      </c>
      <c r="J2098" s="147">
        <f t="shared" si="65"/>
        <v>70533.100000000006</v>
      </c>
      <c r="K2098" s="178"/>
    </row>
    <row r="2099" spans="1:11" x14ac:dyDescent="0.2">
      <c r="A2099" s="122" t="s">
        <v>230</v>
      </c>
      <c r="B2099" s="123">
        <v>931</v>
      </c>
      <c r="C2099" s="124">
        <v>1</v>
      </c>
      <c r="D2099" s="124">
        <v>5</v>
      </c>
      <c r="E2099" s="125">
        <v>8900000000</v>
      </c>
      <c r="F2099" s="123"/>
      <c r="G2099" s="126">
        <v>614.70000000000005</v>
      </c>
      <c r="H2099" s="126">
        <v>0</v>
      </c>
      <c r="I2099" s="144">
        <f t="shared" si="64"/>
        <v>0</v>
      </c>
      <c r="J2099" s="147">
        <f t="shared" si="65"/>
        <v>614.70000000000005</v>
      </c>
      <c r="K2099" s="178"/>
    </row>
    <row r="2100" spans="1:11" ht="25.5" x14ac:dyDescent="0.2">
      <c r="A2100" s="122" t="s">
        <v>1463</v>
      </c>
      <c r="B2100" s="123">
        <v>931</v>
      </c>
      <c r="C2100" s="124">
        <v>1</v>
      </c>
      <c r="D2100" s="124">
        <v>5</v>
      </c>
      <c r="E2100" s="125">
        <v>8900055490</v>
      </c>
      <c r="F2100" s="123"/>
      <c r="G2100" s="126">
        <v>614.70000000000005</v>
      </c>
      <c r="H2100" s="126">
        <v>0</v>
      </c>
      <c r="I2100" s="144">
        <f t="shared" si="64"/>
        <v>0</v>
      </c>
      <c r="J2100" s="147">
        <f t="shared" si="65"/>
        <v>614.70000000000005</v>
      </c>
      <c r="K2100" s="178"/>
    </row>
    <row r="2101" spans="1:11" ht="38.25" x14ac:dyDescent="0.2">
      <c r="A2101" s="122" t="s">
        <v>231</v>
      </c>
      <c r="B2101" s="123">
        <v>931</v>
      </c>
      <c r="C2101" s="124">
        <v>1</v>
      </c>
      <c r="D2101" s="124">
        <v>5</v>
      </c>
      <c r="E2101" s="125">
        <v>8900055490</v>
      </c>
      <c r="F2101" s="123">
        <v>100</v>
      </c>
      <c r="G2101" s="126">
        <v>614.70000000000005</v>
      </c>
      <c r="H2101" s="126">
        <v>0</v>
      </c>
      <c r="I2101" s="144">
        <f t="shared" si="64"/>
        <v>0</v>
      </c>
      <c r="J2101" s="147">
        <f t="shared" si="65"/>
        <v>614.70000000000005</v>
      </c>
      <c r="K2101" s="178"/>
    </row>
    <row r="2102" spans="1:11" x14ac:dyDescent="0.2">
      <c r="A2102" s="122" t="s">
        <v>377</v>
      </c>
      <c r="B2102" s="123">
        <v>931</v>
      </c>
      <c r="C2102" s="124">
        <v>1</v>
      </c>
      <c r="D2102" s="124">
        <v>5</v>
      </c>
      <c r="E2102" s="125">
        <v>9000000000</v>
      </c>
      <c r="F2102" s="123"/>
      <c r="G2102" s="126">
        <v>800</v>
      </c>
      <c r="H2102" s="126">
        <v>200</v>
      </c>
      <c r="I2102" s="144">
        <f t="shared" si="64"/>
        <v>25</v>
      </c>
      <c r="J2102" s="147">
        <f t="shared" si="65"/>
        <v>600</v>
      </c>
      <c r="K2102" s="178"/>
    </row>
    <row r="2103" spans="1:11" ht="25.5" x14ac:dyDescent="0.2">
      <c r="A2103" s="122" t="s">
        <v>526</v>
      </c>
      <c r="B2103" s="123">
        <v>931</v>
      </c>
      <c r="C2103" s="124">
        <v>1</v>
      </c>
      <c r="D2103" s="124">
        <v>5</v>
      </c>
      <c r="E2103" s="125">
        <v>9000000950</v>
      </c>
      <c r="F2103" s="123"/>
      <c r="G2103" s="126">
        <v>800</v>
      </c>
      <c r="H2103" s="126">
        <v>200</v>
      </c>
      <c r="I2103" s="144">
        <f t="shared" si="64"/>
        <v>25</v>
      </c>
      <c r="J2103" s="147">
        <f t="shared" si="65"/>
        <v>600</v>
      </c>
      <c r="K2103" s="178"/>
    </row>
    <row r="2104" spans="1:11" ht="25.5" x14ac:dyDescent="0.2">
      <c r="A2104" s="122" t="s">
        <v>233</v>
      </c>
      <c r="B2104" s="123">
        <v>931</v>
      </c>
      <c r="C2104" s="124">
        <v>1</v>
      </c>
      <c r="D2104" s="124">
        <v>5</v>
      </c>
      <c r="E2104" s="125">
        <v>9000000950</v>
      </c>
      <c r="F2104" s="123">
        <v>200</v>
      </c>
      <c r="G2104" s="126">
        <v>800</v>
      </c>
      <c r="H2104" s="126">
        <v>200</v>
      </c>
      <c r="I2104" s="144">
        <f t="shared" si="64"/>
        <v>25</v>
      </c>
      <c r="J2104" s="147">
        <f t="shared" si="65"/>
        <v>600</v>
      </c>
      <c r="K2104" s="178"/>
    </row>
    <row r="2105" spans="1:11" x14ac:dyDescent="0.2">
      <c r="A2105" s="122" t="s">
        <v>378</v>
      </c>
      <c r="B2105" s="123">
        <v>931</v>
      </c>
      <c r="C2105" s="124">
        <v>1</v>
      </c>
      <c r="D2105" s="124">
        <v>5</v>
      </c>
      <c r="E2105" s="125">
        <v>9100000000</v>
      </c>
      <c r="F2105" s="123"/>
      <c r="G2105" s="126">
        <v>125173.9</v>
      </c>
      <c r="H2105" s="126">
        <v>55855.5</v>
      </c>
      <c r="I2105" s="144">
        <f t="shared" si="64"/>
        <v>44.622321426431547</v>
      </c>
      <c r="J2105" s="147">
        <f t="shared" si="65"/>
        <v>69318.399999999994</v>
      </c>
      <c r="K2105" s="178"/>
    </row>
    <row r="2106" spans="1:11" x14ac:dyDescent="0.2">
      <c r="A2106" s="122" t="s">
        <v>230</v>
      </c>
      <c r="B2106" s="123">
        <v>931</v>
      </c>
      <c r="C2106" s="124">
        <v>1</v>
      </c>
      <c r="D2106" s="124">
        <v>5</v>
      </c>
      <c r="E2106" s="125">
        <v>9100000110</v>
      </c>
      <c r="F2106" s="123"/>
      <c r="G2106" s="126">
        <v>59309</v>
      </c>
      <c r="H2106" s="126">
        <v>28315.599999999999</v>
      </c>
      <c r="I2106" s="144">
        <f t="shared" si="64"/>
        <v>47.742501138107194</v>
      </c>
      <c r="J2106" s="147">
        <f t="shared" si="65"/>
        <v>30993.4</v>
      </c>
      <c r="K2106" s="178"/>
    </row>
    <row r="2107" spans="1:11" ht="38.25" x14ac:dyDescent="0.2">
      <c r="A2107" s="122" t="s">
        <v>231</v>
      </c>
      <c r="B2107" s="123">
        <v>931</v>
      </c>
      <c r="C2107" s="124">
        <v>1</v>
      </c>
      <c r="D2107" s="124">
        <v>5</v>
      </c>
      <c r="E2107" s="125">
        <v>9100000110</v>
      </c>
      <c r="F2107" s="123">
        <v>100</v>
      </c>
      <c r="G2107" s="126">
        <v>59309</v>
      </c>
      <c r="H2107" s="126">
        <v>28315.599999999999</v>
      </c>
      <c r="I2107" s="144">
        <f t="shared" si="64"/>
        <v>47.742501138107194</v>
      </c>
      <c r="J2107" s="147">
        <f t="shared" si="65"/>
        <v>30993.4</v>
      </c>
      <c r="K2107" s="178"/>
    </row>
    <row r="2108" spans="1:11" x14ac:dyDescent="0.2">
      <c r="A2108" s="122" t="s">
        <v>230</v>
      </c>
      <c r="B2108" s="123">
        <v>931</v>
      </c>
      <c r="C2108" s="124">
        <v>1</v>
      </c>
      <c r="D2108" s="124">
        <v>5</v>
      </c>
      <c r="E2108" s="125">
        <v>9100000190</v>
      </c>
      <c r="F2108" s="123"/>
      <c r="G2108" s="126">
        <v>64649.7</v>
      </c>
      <c r="H2108" s="126">
        <v>27523.4</v>
      </c>
      <c r="I2108" s="144">
        <f t="shared" si="64"/>
        <v>42.573128722948454</v>
      </c>
      <c r="J2108" s="147">
        <f t="shared" si="65"/>
        <v>37126.299999999996</v>
      </c>
      <c r="K2108" s="178"/>
    </row>
    <row r="2109" spans="1:11" ht="38.25" x14ac:dyDescent="0.2">
      <c r="A2109" s="122" t="s">
        <v>231</v>
      </c>
      <c r="B2109" s="123">
        <v>931</v>
      </c>
      <c r="C2109" s="124">
        <v>1</v>
      </c>
      <c r="D2109" s="124">
        <v>5</v>
      </c>
      <c r="E2109" s="125">
        <v>9100000190</v>
      </c>
      <c r="F2109" s="123">
        <v>100</v>
      </c>
      <c r="G2109" s="126">
        <v>1680</v>
      </c>
      <c r="H2109" s="126">
        <v>143</v>
      </c>
      <c r="I2109" s="144">
        <f t="shared" si="64"/>
        <v>8.5119047619047628</v>
      </c>
      <c r="J2109" s="147">
        <f t="shared" si="65"/>
        <v>1537</v>
      </c>
      <c r="K2109" s="178"/>
    </row>
    <row r="2110" spans="1:11" ht="25.5" x14ac:dyDescent="0.2">
      <c r="A2110" s="122" t="s">
        <v>233</v>
      </c>
      <c r="B2110" s="123">
        <v>931</v>
      </c>
      <c r="C2110" s="124">
        <v>1</v>
      </c>
      <c r="D2110" s="124">
        <v>5</v>
      </c>
      <c r="E2110" s="125">
        <v>9100000190</v>
      </c>
      <c r="F2110" s="123">
        <v>200</v>
      </c>
      <c r="G2110" s="126">
        <v>62939.7</v>
      </c>
      <c r="H2110" s="126">
        <v>27356</v>
      </c>
      <c r="I2110" s="144">
        <f t="shared" si="64"/>
        <v>43.463823310247747</v>
      </c>
      <c r="J2110" s="147">
        <f t="shared" si="65"/>
        <v>35583.699999999997</v>
      </c>
      <c r="K2110" s="178"/>
    </row>
    <row r="2111" spans="1:11" x14ac:dyDescent="0.2">
      <c r="A2111" s="122" t="s">
        <v>227</v>
      </c>
      <c r="B2111" s="123">
        <v>931</v>
      </c>
      <c r="C2111" s="124">
        <v>1</v>
      </c>
      <c r="D2111" s="124">
        <v>5</v>
      </c>
      <c r="E2111" s="125">
        <v>9100000190</v>
      </c>
      <c r="F2111" s="123">
        <v>800</v>
      </c>
      <c r="G2111" s="126">
        <v>30</v>
      </c>
      <c r="H2111" s="126">
        <v>24.4</v>
      </c>
      <c r="I2111" s="144">
        <f t="shared" si="64"/>
        <v>81.333333333333329</v>
      </c>
      <c r="J2111" s="147">
        <f t="shared" si="65"/>
        <v>5.6000000000000014</v>
      </c>
      <c r="K2111" s="178"/>
    </row>
    <row r="2112" spans="1:11" ht="25.5" x14ac:dyDescent="0.2">
      <c r="A2112" s="122" t="s">
        <v>806</v>
      </c>
      <c r="B2112" s="123">
        <v>931</v>
      </c>
      <c r="C2112" s="124">
        <v>1</v>
      </c>
      <c r="D2112" s="124">
        <v>5</v>
      </c>
      <c r="E2112" s="125">
        <v>9100000870</v>
      </c>
      <c r="F2112" s="123"/>
      <c r="G2112" s="126">
        <v>750</v>
      </c>
      <c r="H2112" s="126">
        <v>16.5</v>
      </c>
      <c r="I2112" s="144">
        <f t="shared" si="64"/>
        <v>2.1999999999999997</v>
      </c>
      <c r="J2112" s="147">
        <f t="shared" si="65"/>
        <v>733.5</v>
      </c>
      <c r="K2112" s="178"/>
    </row>
    <row r="2113" spans="1:12" ht="38.25" x14ac:dyDescent="0.2">
      <c r="A2113" s="122" t="s">
        <v>231</v>
      </c>
      <c r="B2113" s="123">
        <v>931</v>
      </c>
      <c r="C2113" s="124">
        <v>1</v>
      </c>
      <c r="D2113" s="124">
        <v>5</v>
      </c>
      <c r="E2113" s="125">
        <v>9100000870</v>
      </c>
      <c r="F2113" s="123">
        <v>100</v>
      </c>
      <c r="G2113" s="126">
        <v>750</v>
      </c>
      <c r="H2113" s="126">
        <v>16.5</v>
      </c>
      <c r="I2113" s="144">
        <f t="shared" si="64"/>
        <v>2.1999999999999997</v>
      </c>
      <c r="J2113" s="147">
        <f t="shared" si="65"/>
        <v>733.5</v>
      </c>
      <c r="K2113" s="178"/>
    </row>
    <row r="2114" spans="1:12" ht="38.25" x14ac:dyDescent="0.2">
      <c r="A2114" s="122" t="s">
        <v>883</v>
      </c>
      <c r="B2114" s="123">
        <v>931</v>
      </c>
      <c r="C2114" s="124">
        <v>1</v>
      </c>
      <c r="D2114" s="124">
        <v>5</v>
      </c>
      <c r="E2114" s="125">
        <v>9100051200</v>
      </c>
      <c r="F2114" s="123"/>
      <c r="G2114" s="126">
        <v>465.2</v>
      </c>
      <c r="H2114" s="126">
        <v>0</v>
      </c>
      <c r="I2114" s="144">
        <f t="shared" si="64"/>
        <v>0</v>
      </c>
      <c r="J2114" s="147">
        <f t="shared" si="65"/>
        <v>465.2</v>
      </c>
      <c r="K2114" s="178"/>
    </row>
    <row r="2115" spans="1:12" x14ac:dyDescent="0.2">
      <c r="A2115" s="122" t="s">
        <v>250</v>
      </c>
      <c r="B2115" s="123">
        <v>931</v>
      </c>
      <c r="C2115" s="124">
        <v>1</v>
      </c>
      <c r="D2115" s="124">
        <v>5</v>
      </c>
      <c r="E2115" s="125">
        <v>9100051200</v>
      </c>
      <c r="F2115" s="123">
        <v>500</v>
      </c>
      <c r="G2115" s="126">
        <v>465.2</v>
      </c>
      <c r="H2115" s="126">
        <v>0</v>
      </c>
      <c r="I2115" s="144">
        <f t="shared" si="64"/>
        <v>0</v>
      </c>
      <c r="J2115" s="147">
        <f t="shared" si="65"/>
        <v>465.2</v>
      </c>
      <c r="K2115" s="178"/>
    </row>
    <row r="2116" spans="1:12" x14ac:dyDescent="0.2">
      <c r="A2116" s="122" t="s">
        <v>90</v>
      </c>
      <c r="B2116" s="123">
        <v>931</v>
      </c>
      <c r="C2116" s="124">
        <v>1</v>
      </c>
      <c r="D2116" s="124">
        <v>13</v>
      </c>
      <c r="E2116" s="125"/>
      <c r="F2116" s="123"/>
      <c r="G2116" s="126">
        <v>35091</v>
      </c>
      <c r="H2116" s="126">
        <v>18834.2</v>
      </c>
      <c r="I2116" s="144">
        <f t="shared" si="64"/>
        <v>53.672451625772986</v>
      </c>
      <c r="J2116" s="147">
        <f t="shared" si="65"/>
        <v>16256.8</v>
      </c>
      <c r="K2116" s="178"/>
    </row>
    <row r="2117" spans="1:12" x14ac:dyDescent="0.2">
      <c r="A2117" s="122" t="s">
        <v>230</v>
      </c>
      <c r="B2117" s="123">
        <v>931</v>
      </c>
      <c r="C2117" s="124">
        <v>1</v>
      </c>
      <c r="D2117" s="124">
        <v>13</v>
      </c>
      <c r="E2117" s="125">
        <v>8900000000</v>
      </c>
      <c r="F2117" s="123"/>
      <c r="G2117" s="126">
        <v>35091</v>
      </c>
      <c r="H2117" s="126">
        <v>18834.2</v>
      </c>
      <c r="I2117" s="144">
        <f t="shared" si="64"/>
        <v>53.672451625772986</v>
      </c>
      <c r="J2117" s="147">
        <f t="shared" si="65"/>
        <v>16256.8</v>
      </c>
      <c r="K2117" s="178"/>
    </row>
    <row r="2118" spans="1:12" x14ac:dyDescent="0.2">
      <c r="A2118" s="122" t="s">
        <v>230</v>
      </c>
      <c r="B2118" s="123">
        <v>931</v>
      </c>
      <c r="C2118" s="124">
        <v>1</v>
      </c>
      <c r="D2118" s="124">
        <v>13</v>
      </c>
      <c r="E2118" s="125">
        <v>8900000110</v>
      </c>
      <c r="F2118" s="123"/>
      <c r="G2118" s="126">
        <v>32355</v>
      </c>
      <c r="H2118" s="126">
        <v>18283.900000000001</v>
      </c>
      <c r="I2118" s="144">
        <f t="shared" si="64"/>
        <v>56.510276618760628</v>
      </c>
      <c r="J2118" s="147">
        <f t="shared" si="65"/>
        <v>14071.099999999999</v>
      </c>
      <c r="K2118" s="178"/>
    </row>
    <row r="2119" spans="1:12" ht="38.25" x14ac:dyDescent="0.2">
      <c r="A2119" s="122" t="s">
        <v>231</v>
      </c>
      <c r="B2119" s="123">
        <v>931</v>
      </c>
      <c r="C2119" s="124">
        <v>1</v>
      </c>
      <c r="D2119" s="124">
        <v>13</v>
      </c>
      <c r="E2119" s="125">
        <v>8900000110</v>
      </c>
      <c r="F2119" s="123">
        <v>100</v>
      </c>
      <c r="G2119" s="126">
        <v>32355</v>
      </c>
      <c r="H2119" s="126">
        <v>18283.900000000001</v>
      </c>
      <c r="I2119" s="144">
        <f t="shared" si="64"/>
        <v>56.510276618760628</v>
      </c>
      <c r="J2119" s="147">
        <f t="shared" si="65"/>
        <v>14071.099999999999</v>
      </c>
      <c r="K2119" s="178"/>
    </row>
    <row r="2120" spans="1:12" x14ac:dyDescent="0.2">
      <c r="A2120" s="122" t="s">
        <v>230</v>
      </c>
      <c r="B2120" s="123">
        <v>931</v>
      </c>
      <c r="C2120" s="124">
        <v>1</v>
      </c>
      <c r="D2120" s="124">
        <v>13</v>
      </c>
      <c r="E2120" s="125">
        <v>8900000190</v>
      </c>
      <c r="F2120" s="123"/>
      <c r="G2120" s="126">
        <v>1812</v>
      </c>
      <c r="H2120" s="126">
        <v>373.5</v>
      </c>
      <c r="I2120" s="144">
        <f t="shared" si="64"/>
        <v>20.612582781456954</v>
      </c>
      <c r="J2120" s="147">
        <f t="shared" si="65"/>
        <v>1438.5</v>
      </c>
      <c r="K2120" s="178"/>
    </row>
    <row r="2121" spans="1:12" ht="38.25" x14ac:dyDescent="0.2">
      <c r="A2121" s="122" t="s">
        <v>231</v>
      </c>
      <c r="B2121" s="123">
        <v>931</v>
      </c>
      <c r="C2121" s="124">
        <v>1</v>
      </c>
      <c r="D2121" s="124">
        <v>13</v>
      </c>
      <c r="E2121" s="125">
        <v>8900000190</v>
      </c>
      <c r="F2121" s="123">
        <v>100</v>
      </c>
      <c r="G2121" s="126">
        <v>600</v>
      </c>
      <c r="H2121" s="126">
        <v>160.1</v>
      </c>
      <c r="I2121" s="144">
        <f t="shared" si="64"/>
        <v>26.68333333333333</v>
      </c>
      <c r="J2121" s="147">
        <f t="shared" si="65"/>
        <v>439.9</v>
      </c>
      <c r="K2121" s="178"/>
    </row>
    <row r="2122" spans="1:12" ht="25.5" x14ac:dyDescent="0.2">
      <c r="A2122" s="122" t="s">
        <v>233</v>
      </c>
      <c r="B2122" s="123">
        <v>931</v>
      </c>
      <c r="C2122" s="124">
        <v>1</v>
      </c>
      <c r="D2122" s="124">
        <v>13</v>
      </c>
      <c r="E2122" s="125">
        <v>8900000190</v>
      </c>
      <c r="F2122" s="123">
        <v>200</v>
      </c>
      <c r="G2122" s="126">
        <v>1212</v>
      </c>
      <c r="H2122" s="126">
        <v>213.4</v>
      </c>
      <c r="I2122" s="144">
        <f t="shared" ref="I2122:I2185" si="66">H2122/G2122*100</f>
        <v>17.607260726072607</v>
      </c>
      <c r="J2122" s="147">
        <f t="shared" ref="J2122:J2185" si="67">G2122-H2122</f>
        <v>998.6</v>
      </c>
      <c r="K2122" s="178"/>
    </row>
    <row r="2123" spans="1:12" ht="25.5" x14ac:dyDescent="0.2">
      <c r="A2123" s="122" t="s">
        <v>806</v>
      </c>
      <c r="B2123" s="123">
        <v>931</v>
      </c>
      <c r="C2123" s="124">
        <v>1</v>
      </c>
      <c r="D2123" s="124">
        <v>13</v>
      </c>
      <c r="E2123" s="125">
        <v>8900000870</v>
      </c>
      <c r="F2123" s="123"/>
      <c r="G2123" s="126">
        <v>363</v>
      </c>
      <c r="H2123" s="126">
        <v>46.8</v>
      </c>
      <c r="I2123" s="144">
        <f t="shared" si="66"/>
        <v>12.892561983471074</v>
      </c>
      <c r="J2123" s="147">
        <f t="shared" si="67"/>
        <v>316.2</v>
      </c>
      <c r="K2123" s="178"/>
    </row>
    <row r="2124" spans="1:12" ht="38.25" x14ac:dyDescent="0.2">
      <c r="A2124" s="122" t="s">
        <v>231</v>
      </c>
      <c r="B2124" s="123">
        <v>931</v>
      </c>
      <c r="C2124" s="124">
        <v>1</v>
      </c>
      <c r="D2124" s="124">
        <v>13</v>
      </c>
      <c r="E2124" s="125">
        <v>8900000870</v>
      </c>
      <c r="F2124" s="123">
        <v>100</v>
      </c>
      <c r="G2124" s="126">
        <v>363</v>
      </c>
      <c r="H2124" s="126">
        <v>46.8</v>
      </c>
      <c r="I2124" s="144">
        <f t="shared" si="66"/>
        <v>12.892561983471074</v>
      </c>
      <c r="J2124" s="147">
        <f t="shared" si="67"/>
        <v>316.2</v>
      </c>
      <c r="K2124" s="178"/>
    </row>
    <row r="2125" spans="1:12" ht="25.5" x14ac:dyDescent="0.2">
      <c r="A2125" s="122" t="s">
        <v>1463</v>
      </c>
      <c r="B2125" s="123">
        <v>931</v>
      </c>
      <c r="C2125" s="124">
        <v>1</v>
      </c>
      <c r="D2125" s="124">
        <v>13</v>
      </c>
      <c r="E2125" s="125">
        <v>8900055490</v>
      </c>
      <c r="F2125" s="123"/>
      <c r="G2125" s="126">
        <v>561</v>
      </c>
      <c r="H2125" s="126">
        <v>130</v>
      </c>
      <c r="I2125" s="144">
        <f t="shared" si="66"/>
        <v>23.172905525846701</v>
      </c>
      <c r="J2125" s="147">
        <f t="shared" si="67"/>
        <v>431</v>
      </c>
      <c r="K2125" s="178"/>
    </row>
    <row r="2126" spans="1:12" ht="38.25" x14ac:dyDescent="0.2">
      <c r="A2126" s="122" t="s">
        <v>231</v>
      </c>
      <c r="B2126" s="123">
        <v>931</v>
      </c>
      <c r="C2126" s="124">
        <v>1</v>
      </c>
      <c r="D2126" s="124">
        <v>13</v>
      </c>
      <c r="E2126" s="125">
        <v>8900055490</v>
      </c>
      <c r="F2126" s="123">
        <v>100</v>
      </c>
      <c r="G2126" s="126">
        <v>561</v>
      </c>
      <c r="H2126" s="126">
        <v>130</v>
      </c>
      <c r="I2126" s="144">
        <f t="shared" si="66"/>
        <v>23.172905525846701</v>
      </c>
      <c r="J2126" s="147">
        <f t="shared" si="67"/>
        <v>431</v>
      </c>
      <c r="K2126" s="177"/>
      <c r="L2126" s="23"/>
    </row>
    <row r="2127" spans="1:12" ht="25.5" x14ac:dyDescent="0.2">
      <c r="A2127" s="122" t="s">
        <v>157</v>
      </c>
      <c r="B2127" s="123">
        <v>931</v>
      </c>
      <c r="C2127" s="124">
        <v>3</v>
      </c>
      <c r="D2127" s="124"/>
      <c r="E2127" s="125"/>
      <c r="F2127" s="123"/>
      <c r="G2127" s="126">
        <v>41010.699999999997</v>
      </c>
      <c r="H2127" s="126">
        <v>23499.200000000001</v>
      </c>
      <c r="I2127" s="144">
        <f t="shared" si="66"/>
        <v>57.300168004935301</v>
      </c>
      <c r="J2127" s="147">
        <f t="shared" si="67"/>
        <v>17511.499999999996</v>
      </c>
      <c r="K2127" s="178"/>
    </row>
    <row r="2128" spans="1:12" x14ac:dyDescent="0.2">
      <c r="A2128" s="122" t="s">
        <v>37</v>
      </c>
      <c r="B2128" s="123">
        <v>931</v>
      </c>
      <c r="C2128" s="124">
        <v>3</v>
      </c>
      <c r="D2128" s="124">
        <v>4</v>
      </c>
      <c r="E2128" s="125"/>
      <c r="F2128" s="123"/>
      <c r="G2128" s="126">
        <v>40156.699999999997</v>
      </c>
      <c r="H2128" s="126">
        <v>23420.5</v>
      </c>
      <c r="I2128" s="144">
        <f t="shared" si="66"/>
        <v>58.32277054638454</v>
      </c>
      <c r="J2128" s="147">
        <f t="shared" si="67"/>
        <v>16736.199999999997</v>
      </c>
      <c r="K2128" s="178"/>
    </row>
    <row r="2129" spans="1:11" x14ac:dyDescent="0.2">
      <c r="A2129" s="122" t="s">
        <v>230</v>
      </c>
      <c r="B2129" s="123">
        <v>931</v>
      </c>
      <c r="C2129" s="124">
        <v>3</v>
      </c>
      <c r="D2129" s="124">
        <v>4</v>
      </c>
      <c r="E2129" s="125">
        <v>8900000000</v>
      </c>
      <c r="F2129" s="123"/>
      <c r="G2129" s="126">
        <v>1458.3</v>
      </c>
      <c r="H2129" s="126">
        <v>34.9</v>
      </c>
      <c r="I2129" s="144">
        <f t="shared" si="66"/>
        <v>2.3931975588013441</v>
      </c>
      <c r="J2129" s="147">
        <f t="shared" si="67"/>
        <v>1423.3999999999999</v>
      </c>
      <c r="K2129" s="178"/>
    </row>
    <row r="2130" spans="1:11" ht="25.5" x14ac:dyDescent="0.2">
      <c r="A2130" s="122" t="s">
        <v>1463</v>
      </c>
      <c r="B2130" s="123">
        <v>931</v>
      </c>
      <c r="C2130" s="124">
        <v>3</v>
      </c>
      <c r="D2130" s="124">
        <v>4</v>
      </c>
      <c r="E2130" s="125">
        <v>8900055490</v>
      </c>
      <c r="F2130" s="123"/>
      <c r="G2130" s="126">
        <v>458.3</v>
      </c>
      <c r="H2130" s="126">
        <v>0</v>
      </c>
      <c r="I2130" s="144">
        <f t="shared" si="66"/>
        <v>0</v>
      </c>
      <c r="J2130" s="147">
        <f t="shared" si="67"/>
        <v>458.3</v>
      </c>
      <c r="K2130" s="178"/>
    </row>
    <row r="2131" spans="1:11" ht="38.25" x14ac:dyDescent="0.2">
      <c r="A2131" s="122" t="s">
        <v>231</v>
      </c>
      <c r="B2131" s="123">
        <v>931</v>
      </c>
      <c r="C2131" s="124">
        <v>3</v>
      </c>
      <c r="D2131" s="124">
        <v>4</v>
      </c>
      <c r="E2131" s="125">
        <v>8900055490</v>
      </c>
      <c r="F2131" s="123">
        <v>100</v>
      </c>
      <c r="G2131" s="126">
        <v>458.3</v>
      </c>
      <c r="H2131" s="126">
        <v>0</v>
      </c>
      <c r="I2131" s="144">
        <f t="shared" si="66"/>
        <v>0</v>
      </c>
      <c r="J2131" s="147">
        <f t="shared" si="67"/>
        <v>458.3</v>
      </c>
      <c r="K2131" s="178"/>
    </row>
    <row r="2132" spans="1:11" x14ac:dyDescent="0.2">
      <c r="A2132" s="122" t="s">
        <v>249</v>
      </c>
      <c r="B2132" s="123">
        <v>931</v>
      </c>
      <c r="C2132" s="124">
        <v>3</v>
      </c>
      <c r="D2132" s="124">
        <v>4</v>
      </c>
      <c r="E2132" s="125">
        <v>8900099990</v>
      </c>
      <c r="F2132" s="123"/>
      <c r="G2132" s="126">
        <v>1000</v>
      </c>
      <c r="H2132" s="126">
        <v>34.9</v>
      </c>
      <c r="I2132" s="144">
        <f t="shared" si="66"/>
        <v>3.49</v>
      </c>
      <c r="J2132" s="147">
        <f t="shared" si="67"/>
        <v>965.1</v>
      </c>
      <c r="K2132" s="178"/>
    </row>
    <row r="2133" spans="1:11" ht="25.5" x14ac:dyDescent="0.2">
      <c r="A2133" s="122" t="s">
        <v>233</v>
      </c>
      <c r="B2133" s="123">
        <v>931</v>
      </c>
      <c r="C2133" s="124">
        <v>3</v>
      </c>
      <c r="D2133" s="124">
        <v>4</v>
      </c>
      <c r="E2133" s="125">
        <v>8900099990</v>
      </c>
      <c r="F2133" s="123">
        <v>200</v>
      </c>
      <c r="G2133" s="126">
        <v>1000</v>
      </c>
      <c r="H2133" s="126">
        <v>34.9</v>
      </c>
      <c r="I2133" s="144">
        <f t="shared" si="66"/>
        <v>3.49</v>
      </c>
      <c r="J2133" s="147">
        <f t="shared" si="67"/>
        <v>965.1</v>
      </c>
      <c r="K2133" s="178"/>
    </row>
    <row r="2134" spans="1:11" x14ac:dyDescent="0.2">
      <c r="A2134" s="122" t="s">
        <v>372</v>
      </c>
      <c r="B2134" s="123">
        <v>931</v>
      </c>
      <c r="C2134" s="124">
        <v>3</v>
      </c>
      <c r="D2134" s="124">
        <v>4</v>
      </c>
      <c r="E2134" s="125">
        <v>9600000000</v>
      </c>
      <c r="F2134" s="123"/>
      <c r="G2134" s="126">
        <v>5174</v>
      </c>
      <c r="H2134" s="126">
        <v>2781.8</v>
      </c>
      <c r="I2134" s="144">
        <f t="shared" si="66"/>
        <v>53.76497873985312</v>
      </c>
      <c r="J2134" s="147">
        <f t="shared" si="67"/>
        <v>2392.1999999999998</v>
      </c>
      <c r="K2134" s="178"/>
    </row>
    <row r="2135" spans="1:11" ht="25.5" x14ac:dyDescent="0.2">
      <c r="A2135" s="122" t="s">
        <v>1266</v>
      </c>
      <c r="B2135" s="123">
        <v>931</v>
      </c>
      <c r="C2135" s="124">
        <v>3</v>
      </c>
      <c r="D2135" s="124">
        <v>4</v>
      </c>
      <c r="E2135" s="125">
        <v>9600040940</v>
      </c>
      <c r="F2135" s="123"/>
      <c r="G2135" s="126">
        <v>5174</v>
      </c>
      <c r="H2135" s="126">
        <v>2781.8</v>
      </c>
      <c r="I2135" s="144">
        <f t="shared" si="66"/>
        <v>53.76497873985312</v>
      </c>
      <c r="J2135" s="147">
        <f t="shared" si="67"/>
        <v>2392.1999999999998</v>
      </c>
      <c r="K2135" s="178"/>
    </row>
    <row r="2136" spans="1:11" ht="38.25" x14ac:dyDescent="0.2">
      <c r="A2136" s="122" t="s">
        <v>231</v>
      </c>
      <c r="B2136" s="123">
        <v>931</v>
      </c>
      <c r="C2136" s="124">
        <v>3</v>
      </c>
      <c r="D2136" s="124">
        <v>4</v>
      </c>
      <c r="E2136" s="125">
        <v>9600040940</v>
      </c>
      <c r="F2136" s="123">
        <v>100</v>
      </c>
      <c r="G2136" s="126">
        <v>4072</v>
      </c>
      <c r="H2136" s="126">
        <v>2611.6999999999998</v>
      </c>
      <c r="I2136" s="144">
        <f t="shared" si="66"/>
        <v>64.13801571709233</v>
      </c>
      <c r="J2136" s="147">
        <f t="shared" si="67"/>
        <v>1460.3000000000002</v>
      </c>
      <c r="K2136" s="178"/>
    </row>
    <row r="2137" spans="1:11" ht="25.5" x14ac:dyDescent="0.2">
      <c r="A2137" s="122" t="s">
        <v>233</v>
      </c>
      <c r="B2137" s="123">
        <v>931</v>
      </c>
      <c r="C2137" s="124">
        <v>3</v>
      </c>
      <c r="D2137" s="124">
        <v>4</v>
      </c>
      <c r="E2137" s="125">
        <v>9600040940</v>
      </c>
      <c r="F2137" s="123">
        <v>200</v>
      </c>
      <c r="G2137" s="126">
        <v>1102</v>
      </c>
      <c r="H2137" s="126">
        <v>170.1</v>
      </c>
      <c r="I2137" s="144">
        <f t="shared" si="66"/>
        <v>15.435571687840291</v>
      </c>
      <c r="J2137" s="147">
        <f t="shared" si="67"/>
        <v>931.9</v>
      </c>
      <c r="K2137" s="178"/>
    </row>
    <row r="2138" spans="1:11" ht="25.5" x14ac:dyDescent="0.2">
      <c r="A2138" s="122" t="s">
        <v>236</v>
      </c>
      <c r="B2138" s="123">
        <v>931</v>
      </c>
      <c r="C2138" s="124">
        <v>3</v>
      </c>
      <c r="D2138" s="124">
        <v>4</v>
      </c>
      <c r="E2138" s="125">
        <v>9900000000</v>
      </c>
      <c r="F2138" s="123"/>
      <c r="G2138" s="126">
        <v>33524.400000000001</v>
      </c>
      <c r="H2138" s="126">
        <v>20603.8</v>
      </c>
      <c r="I2138" s="144">
        <f t="shared" si="66"/>
        <v>61.45911634510982</v>
      </c>
      <c r="J2138" s="147">
        <f t="shared" si="67"/>
        <v>12920.600000000002</v>
      </c>
      <c r="K2138" s="178"/>
    </row>
    <row r="2139" spans="1:11" ht="25.5" x14ac:dyDescent="0.2">
      <c r="A2139" s="122" t="s">
        <v>734</v>
      </c>
      <c r="B2139" s="123">
        <v>931</v>
      </c>
      <c r="C2139" s="124">
        <v>3</v>
      </c>
      <c r="D2139" s="124">
        <v>4</v>
      </c>
      <c r="E2139" s="125">
        <v>9900059300</v>
      </c>
      <c r="F2139" s="123"/>
      <c r="G2139" s="126">
        <v>33524.400000000001</v>
      </c>
      <c r="H2139" s="126">
        <v>20603.8</v>
      </c>
      <c r="I2139" s="144">
        <f t="shared" si="66"/>
        <v>61.45911634510982</v>
      </c>
      <c r="J2139" s="147">
        <f t="shared" si="67"/>
        <v>12920.600000000002</v>
      </c>
      <c r="K2139" s="178"/>
    </row>
    <row r="2140" spans="1:11" ht="38.25" x14ac:dyDescent="0.2">
      <c r="A2140" s="122" t="s">
        <v>231</v>
      </c>
      <c r="B2140" s="123">
        <v>931</v>
      </c>
      <c r="C2140" s="124">
        <v>3</v>
      </c>
      <c r="D2140" s="124">
        <v>4</v>
      </c>
      <c r="E2140" s="125">
        <v>9900059300</v>
      </c>
      <c r="F2140" s="123">
        <v>100</v>
      </c>
      <c r="G2140" s="126">
        <v>30485</v>
      </c>
      <c r="H2140" s="126">
        <v>19692</v>
      </c>
      <c r="I2140" s="144">
        <f t="shared" si="66"/>
        <v>64.595702804658032</v>
      </c>
      <c r="J2140" s="147">
        <f t="shared" si="67"/>
        <v>10793</v>
      </c>
      <c r="K2140" s="178"/>
    </row>
    <row r="2141" spans="1:11" ht="25.5" x14ac:dyDescent="0.2">
      <c r="A2141" s="122" t="s">
        <v>233</v>
      </c>
      <c r="B2141" s="123">
        <v>931</v>
      </c>
      <c r="C2141" s="124">
        <v>3</v>
      </c>
      <c r="D2141" s="124">
        <v>4</v>
      </c>
      <c r="E2141" s="125">
        <v>9900059300</v>
      </c>
      <c r="F2141" s="123">
        <v>200</v>
      </c>
      <c r="G2141" s="126">
        <v>3039.4</v>
      </c>
      <c r="H2141" s="126">
        <v>911.8</v>
      </c>
      <c r="I2141" s="144">
        <f t="shared" si="66"/>
        <v>29.999341975389875</v>
      </c>
      <c r="J2141" s="147">
        <f t="shared" si="67"/>
        <v>2127.6000000000004</v>
      </c>
      <c r="K2141" s="178"/>
    </row>
    <row r="2142" spans="1:11" ht="25.5" x14ac:dyDescent="0.2">
      <c r="A2142" s="122" t="s">
        <v>39</v>
      </c>
      <c r="B2142" s="123">
        <v>931</v>
      </c>
      <c r="C2142" s="124">
        <v>3</v>
      </c>
      <c r="D2142" s="124">
        <v>14</v>
      </c>
      <c r="E2142" s="125"/>
      <c r="F2142" s="123"/>
      <c r="G2142" s="126">
        <v>854</v>
      </c>
      <c r="H2142" s="126">
        <v>78.7</v>
      </c>
      <c r="I2142" s="144">
        <f t="shared" si="66"/>
        <v>9.215456674473069</v>
      </c>
      <c r="J2142" s="147">
        <f t="shared" si="67"/>
        <v>775.3</v>
      </c>
      <c r="K2142" s="178"/>
    </row>
    <row r="2143" spans="1:11" ht="25.5" x14ac:dyDescent="0.2">
      <c r="A2143" s="122" t="s">
        <v>1267</v>
      </c>
      <c r="B2143" s="123">
        <v>931</v>
      </c>
      <c r="C2143" s="124">
        <v>3</v>
      </c>
      <c r="D2143" s="124">
        <v>14</v>
      </c>
      <c r="E2143" s="125">
        <v>2900000000</v>
      </c>
      <c r="F2143" s="123"/>
      <c r="G2143" s="126">
        <v>854</v>
      </c>
      <c r="H2143" s="126">
        <v>78.7</v>
      </c>
      <c r="I2143" s="144">
        <f t="shared" si="66"/>
        <v>9.215456674473069</v>
      </c>
      <c r="J2143" s="147">
        <f t="shared" si="67"/>
        <v>775.3</v>
      </c>
      <c r="K2143" s="178"/>
    </row>
    <row r="2144" spans="1:11" ht="25.5" x14ac:dyDescent="0.2">
      <c r="A2144" s="122" t="s">
        <v>1268</v>
      </c>
      <c r="B2144" s="123">
        <v>931</v>
      </c>
      <c r="C2144" s="124">
        <v>3</v>
      </c>
      <c r="D2144" s="124">
        <v>14</v>
      </c>
      <c r="E2144" s="125">
        <v>2950000000</v>
      </c>
      <c r="F2144" s="123"/>
      <c r="G2144" s="126">
        <v>854</v>
      </c>
      <c r="H2144" s="126">
        <v>78.7</v>
      </c>
      <c r="I2144" s="144">
        <f t="shared" si="66"/>
        <v>9.215456674473069</v>
      </c>
      <c r="J2144" s="147">
        <f t="shared" si="67"/>
        <v>775.3</v>
      </c>
      <c r="K2144" s="178"/>
    </row>
    <row r="2145" spans="1:13" ht="25.5" x14ac:dyDescent="0.2">
      <c r="A2145" s="122" t="s">
        <v>1268</v>
      </c>
      <c r="B2145" s="123">
        <v>931</v>
      </c>
      <c r="C2145" s="124">
        <v>3</v>
      </c>
      <c r="D2145" s="124">
        <v>14</v>
      </c>
      <c r="E2145" s="125">
        <v>2950100000</v>
      </c>
      <c r="F2145" s="123"/>
      <c r="G2145" s="126">
        <v>124</v>
      </c>
      <c r="H2145" s="126">
        <v>8.6999999999999993</v>
      </c>
      <c r="I2145" s="144">
        <f t="shared" si="66"/>
        <v>7.0161290322580641</v>
      </c>
      <c r="J2145" s="147">
        <f t="shared" si="67"/>
        <v>115.3</v>
      </c>
      <c r="K2145" s="178"/>
      <c r="L2145" s="23"/>
      <c r="M2145" s="23"/>
    </row>
    <row r="2146" spans="1:13" ht="25.5" x14ac:dyDescent="0.2">
      <c r="A2146" s="122" t="s">
        <v>735</v>
      </c>
      <c r="B2146" s="123">
        <v>931</v>
      </c>
      <c r="C2146" s="124">
        <v>3</v>
      </c>
      <c r="D2146" s="124">
        <v>14</v>
      </c>
      <c r="E2146" s="125">
        <v>2950101040</v>
      </c>
      <c r="F2146" s="123"/>
      <c r="G2146" s="126">
        <v>124</v>
      </c>
      <c r="H2146" s="126">
        <v>8.6999999999999993</v>
      </c>
      <c r="I2146" s="144">
        <f t="shared" si="66"/>
        <v>7.0161290322580641</v>
      </c>
      <c r="J2146" s="147">
        <f t="shared" si="67"/>
        <v>115.3</v>
      </c>
      <c r="K2146" s="178"/>
    </row>
    <row r="2147" spans="1:13" ht="25.5" x14ac:dyDescent="0.2">
      <c r="A2147" s="122" t="s">
        <v>233</v>
      </c>
      <c r="B2147" s="123">
        <v>931</v>
      </c>
      <c r="C2147" s="124">
        <v>3</v>
      </c>
      <c r="D2147" s="124">
        <v>14</v>
      </c>
      <c r="E2147" s="125">
        <v>2950101040</v>
      </c>
      <c r="F2147" s="123">
        <v>200</v>
      </c>
      <c r="G2147" s="126">
        <v>124</v>
      </c>
      <c r="H2147" s="126">
        <v>8.6999999999999993</v>
      </c>
      <c r="I2147" s="144">
        <f t="shared" si="66"/>
        <v>7.0161290322580641</v>
      </c>
      <c r="J2147" s="147">
        <f t="shared" si="67"/>
        <v>115.3</v>
      </c>
      <c r="K2147" s="178"/>
    </row>
    <row r="2148" spans="1:13" ht="25.5" x14ac:dyDescent="0.2">
      <c r="A2148" s="122" t="s">
        <v>1269</v>
      </c>
      <c r="B2148" s="123">
        <v>931</v>
      </c>
      <c r="C2148" s="124">
        <v>3</v>
      </c>
      <c r="D2148" s="124">
        <v>14</v>
      </c>
      <c r="E2148" s="125">
        <v>2950300000</v>
      </c>
      <c r="F2148" s="123"/>
      <c r="G2148" s="126">
        <v>683</v>
      </c>
      <c r="H2148" s="126">
        <v>70</v>
      </c>
      <c r="I2148" s="144">
        <f t="shared" si="66"/>
        <v>10.248901903367496</v>
      </c>
      <c r="J2148" s="147">
        <f t="shared" si="67"/>
        <v>613</v>
      </c>
      <c r="K2148" s="178"/>
    </row>
    <row r="2149" spans="1:13" ht="25.5" x14ac:dyDescent="0.2">
      <c r="A2149" s="122" t="s">
        <v>885</v>
      </c>
      <c r="B2149" s="123">
        <v>931</v>
      </c>
      <c r="C2149" s="124">
        <v>3</v>
      </c>
      <c r="D2149" s="124">
        <v>14</v>
      </c>
      <c r="E2149" s="125">
        <v>2950304040</v>
      </c>
      <c r="F2149" s="123"/>
      <c r="G2149" s="126">
        <v>683</v>
      </c>
      <c r="H2149" s="126">
        <v>70</v>
      </c>
      <c r="I2149" s="144">
        <f t="shared" si="66"/>
        <v>10.248901903367496</v>
      </c>
      <c r="J2149" s="147">
        <f t="shared" si="67"/>
        <v>613</v>
      </c>
      <c r="K2149" s="178"/>
    </row>
    <row r="2150" spans="1:13" ht="25.5" x14ac:dyDescent="0.2">
      <c r="A2150" s="122" t="s">
        <v>233</v>
      </c>
      <c r="B2150" s="123">
        <v>931</v>
      </c>
      <c r="C2150" s="124">
        <v>3</v>
      </c>
      <c r="D2150" s="124">
        <v>14</v>
      </c>
      <c r="E2150" s="125">
        <v>2950304040</v>
      </c>
      <c r="F2150" s="123">
        <v>200</v>
      </c>
      <c r="G2150" s="126">
        <v>683</v>
      </c>
      <c r="H2150" s="126">
        <v>70</v>
      </c>
      <c r="I2150" s="144">
        <f t="shared" si="66"/>
        <v>10.248901903367496</v>
      </c>
      <c r="J2150" s="147">
        <f t="shared" si="67"/>
        <v>613</v>
      </c>
      <c r="K2150" s="178"/>
    </row>
    <row r="2151" spans="1:13" ht="38.25" x14ac:dyDescent="0.2">
      <c r="A2151" s="122" t="s">
        <v>1270</v>
      </c>
      <c r="B2151" s="123">
        <v>931</v>
      </c>
      <c r="C2151" s="124">
        <v>3</v>
      </c>
      <c r="D2151" s="124">
        <v>14</v>
      </c>
      <c r="E2151" s="125">
        <v>2950400000</v>
      </c>
      <c r="F2151" s="123"/>
      <c r="G2151" s="126">
        <v>47</v>
      </c>
      <c r="H2151" s="126">
        <v>0</v>
      </c>
      <c r="I2151" s="144">
        <f t="shared" si="66"/>
        <v>0</v>
      </c>
      <c r="J2151" s="147">
        <f t="shared" si="67"/>
        <v>47</v>
      </c>
      <c r="K2151" s="178"/>
    </row>
    <row r="2152" spans="1:13" ht="25.5" x14ac:dyDescent="0.2">
      <c r="A2152" s="122" t="s">
        <v>459</v>
      </c>
      <c r="B2152" s="123">
        <v>931</v>
      </c>
      <c r="C2152" s="124">
        <v>3</v>
      </c>
      <c r="D2152" s="124">
        <v>14</v>
      </c>
      <c r="E2152" s="125">
        <v>2950402030</v>
      </c>
      <c r="F2152" s="123"/>
      <c r="G2152" s="126">
        <v>13</v>
      </c>
      <c r="H2152" s="126">
        <v>0</v>
      </c>
      <c r="I2152" s="144">
        <f t="shared" si="66"/>
        <v>0</v>
      </c>
      <c r="J2152" s="147">
        <f t="shared" si="67"/>
        <v>13</v>
      </c>
      <c r="K2152" s="178"/>
    </row>
    <row r="2153" spans="1:13" ht="25.5" x14ac:dyDescent="0.2">
      <c r="A2153" s="122" t="s">
        <v>233</v>
      </c>
      <c r="B2153" s="123">
        <v>931</v>
      </c>
      <c r="C2153" s="124">
        <v>3</v>
      </c>
      <c r="D2153" s="124">
        <v>14</v>
      </c>
      <c r="E2153" s="125">
        <v>2950402030</v>
      </c>
      <c r="F2153" s="123">
        <v>200</v>
      </c>
      <c r="G2153" s="126">
        <v>13</v>
      </c>
      <c r="H2153" s="126">
        <v>0</v>
      </c>
      <c r="I2153" s="144">
        <f t="shared" si="66"/>
        <v>0</v>
      </c>
      <c r="J2153" s="147">
        <f t="shared" si="67"/>
        <v>13</v>
      </c>
      <c r="K2153" s="178"/>
    </row>
    <row r="2154" spans="1:13" ht="51" x14ac:dyDescent="0.2">
      <c r="A2154" s="122" t="s">
        <v>884</v>
      </c>
      <c r="B2154" s="123">
        <v>931</v>
      </c>
      <c r="C2154" s="124">
        <v>3</v>
      </c>
      <c r="D2154" s="124">
        <v>14</v>
      </c>
      <c r="E2154" s="125">
        <v>2950402040</v>
      </c>
      <c r="F2154" s="123"/>
      <c r="G2154" s="126">
        <v>34</v>
      </c>
      <c r="H2154" s="126">
        <v>0</v>
      </c>
      <c r="I2154" s="144">
        <f t="shared" si="66"/>
        <v>0</v>
      </c>
      <c r="J2154" s="147">
        <f t="shared" si="67"/>
        <v>34</v>
      </c>
      <c r="K2154" s="178"/>
    </row>
    <row r="2155" spans="1:13" ht="25.5" x14ac:dyDescent="0.2">
      <c r="A2155" s="122" t="s">
        <v>233</v>
      </c>
      <c r="B2155" s="123">
        <v>931</v>
      </c>
      <c r="C2155" s="124">
        <v>3</v>
      </c>
      <c r="D2155" s="124">
        <v>14</v>
      </c>
      <c r="E2155" s="125">
        <v>2950402040</v>
      </c>
      <c r="F2155" s="123">
        <v>200</v>
      </c>
      <c r="G2155" s="126">
        <v>34</v>
      </c>
      <c r="H2155" s="126">
        <v>0</v>
      </c>
      <c r="I2155" s="144">
        <f t="shared" si="66"/>
        <v>0</v>
      </c>
      <c r="J2155" s="147">
        <f t="shared" si="67"/>
        <v>34</v>
      </c>
      <c r="K2155" s="178"/>
    </row>
    <row r="2156" spans="1:13" x14ac:dyDescent="0.2">
      <c r="A2156" s="122" t="s">
        <v>163</v>
      </c>
      <c r="B2156" s="123">
        <v>931</v>
      </c>
      <c r="C2156" s="124">
        <v>10</v>
      </c>
      <c r="D2156" s="124"/>
      <c r="E2156" s="125"/>
      <c r="F2156" s="123"/>
      <c r="G2156" s="126">
        <v>11298</v>
      </c>
      <c r="H2156" s="126">
        <v>5075.8999999999996</v>
      </c>
      <c r="I2156" s="144">
        <f t="shared" si="66"/>
        <v>44.927420782439363</v>
      </c>
      <c r="J2156" s="147">
        <f t="shared" si="67"/>
        <v>6222.1</v>
      </c>
      <c r="K2156" s="178"/>
    </row>
    <row r="2157" spans="1:13" x14ac:dyDescent="0.2">
      <c r="A2157" s="122" t="s">
        <v>81</v>
      </c>
      <c r="B2157" s="123">
        <v>931</v>
      </c>
      <c r="C2157" s="124">
        <v>10</v>
      </c>
      <c r="D2157" s="124">
        <v>1</v>
      </c>
      <c r="E2157" s="125"/>
      <c r="F2157" s="123"/>
      <c r="G2157" s="126">
        <v>11298</v>
      </c>
      <c r="H2157" s="126">
        <v>5075.8999999999996</v>
      </c>
      <c r="I2157" s="144">
        <f t="shared" si="66"/>
        <v>44.927420782439363</v>
      </c>
      <c r="J2157" s="147">
        <f t="shared" si="67"/>
        <v>6222.1</v>
      </c>
      <c r="K2157" s="178"/>
    </row>
    <row r="2158" spans="1:13" x14ac:dyDescent="0.2">
      <c r="A2158" s="122" t="s">
        <v>377</v>
      </c>
      <c r="B2158" s="123">
        <v>931</v>
      </c>
      <c r="C2158" s="124">
        <v>10</v>
      </c>
      <c r="D2158" s="124">
        <v>1</v>
      </c>
      <c r="E2158" s="125">
        <v>9000000000</v>
      </c>
      <c r="F2158" s="123"/>
      <c r="G2158" s="126">
        <v>11298</v>
      </c>
      <c r="H2158" s="126">
        <v>5075.8999999999996</v>
      </c>
      <c r="I2158" s="144">
        <f t="shared" si="66"/>
        <v>44.927420782439363</v>
      </c>
      <c r="J2158" s="147">
        <f t="shared" si="67"/>
        <v>6222.1</v>
      </c>
      <c r="K2158" s="178"/>
    </row>
    <row r="2159" spans="1:13" ht="25.5" x14ac:dyDescent="0.2">
      <c r="A2159" s="122" t="s">
        <v>526</v>
      </c>
      <c r="B2159" s="123">
        <v>931</v>
      </c>
      <c r="C2159" s="124">
        <v>10</v>
      </c>
      <c r="D2159" s="124">
        <v>1</v>
      </c>
      <c r="E2159" s="125">
        <v>9000000950</v>
      </c>
      <c r="F2159" s="123"/>
      <c r="G2159" s="126">
        <v>11298</v>
      </c>
      <c r="H2159" s="126">
        <v>5075.8999999999996</v>
      </c>
      <c r="I2159" s="144">
        <f t="shared" si="66"/>
        <v>44.927420782439363</v>
      </c>
      <c r="J2159" s="147">
        <f t="shared" si="67"/>
        <v>6222.1</v>
      </c>
      <c r="K2159" s="178"/>
    </row>
    <row r="2160" spans="1:13" x14ac:dyDescent="0.2">
      <c r="A2160" s="122" t="s">
        <v>228</v>
      </c>
      <c r="B2160" s="123">
        <v>931</v>
      </c>
      <c r="C2160" s="124">
        <v>10</v>
      </c>
      <c r="D2160" s="124">
        <v>1</v>
      </c>
      <c r="E2160" s="125">
        <v>9000000950</v>
      </c>
      <c r="F2160" s="123">
        <v>300</v>
      </c>
      <c r="G2160" s="126">
        <v>11298</v>
      </c>
      <c r="H2160" s="126">
        <v>5075.8999999999996</v>
      </c>
      <c r="I2160" s="144">
        <f t="shared" si="66"/>
        <v>44.927420782439363</v>
      </c>
      <c r="J2160" s="147">
        <f t="shared" si="67"/>
        <v>6222.1</v>
      </c>
      <c r="K2160" s="178"/>
    </row>
    <row r="2161" spans="1:11" s="22" customFormat="1" x14ac:dyDescent="0.2">
      <c r="A2161" s="127" t="s">
        <v>736</v>
      </c>
      <c r="B2161" s="128">
        <v>932</v>
      </c>
      <c r="C2161" s="129"/>
      <c r="D2161" s="129"/>
      <c r="E2161" s="130"/>
      <c r="F2161" s="128"/>
      <c r="G2161" s="131">
        <v>10037882.5</v>
      </c>
      <c r="H2161" s="131">
        <v>3659393.6</v>
      </c>
      <c r="I2161" s="138">
        <f t="shared" si="66"/>
        <v>36.455832193692245</v>
      </c>
      <c r="J2161" s="147">
        <f t="shared" si="67"/>
        <v>6378488.9000000004</v>
      </c>
      <c r="K2161" s="179"/>
    </row>
    <row r="2162" spans="1:11" x14ac:dyDescent="0.2">
      <c r="A2162" s="122" t="s">
        <v>158</v>
      </c>
      <c r="B2162" s="123">
        <v>932</v>
      </c>
      <c r="C2162" s="124">
        <v>4</v>
      </c>
      <c r="D2162" s="124"/>
      <c r="E2162" s="125"/>
      <c r="F2162" s="123"/>
      <c r="G2162" s="126">
        <v>605909.9</v>
      </c>
      <c r="H2162" s="126">
        <v>251943.3</v>
      </c>
      <c r="I2162" s="144">
        <f t="shared" si="66"/>
        <v>41.580984235444902</v>
      </c>
      <c r="J2162" s="147">
        <f t="shared" si="67"/>
        <v>353966.60000000003</v>
      </c>
      <c r="K2162" s="178"/>
    </row>
    <row r="2163" spans="1:11" x14ac:dyDescent="0.2">
      <c r="A2163" s="122" t="s">
        <v>147</v>
      </c>
      <c r="B2163" s="123">
        <v>932</v>
      </c>
      <c r="C2163" s="124">
        <v>4</v>
      </c>
      <c r="D2163" s="124">
        <v>10</v>
      </c>
      <c r="E2163" s="125"/>
      <c r="F2163" s="123"/>
      <c r="G2163" s="126">
        <v>8400</v>
      </c>
      <c r="H2163" s="126">
        <v>8400</v>
      </c>
      <c r="I2163" s="144">
        <f t="shared" si="66"/>
        <v>100</v>
      </c>
      <c r="J2163" s="147">
        <f t="shared" si="67"/>
        <v>0</v>
      </c>
      <c r="K2163" s="178"/>
    </row>
    <row r="2164" spans="1:11" ht="25.5" x14ac:dyDescent="0.2">
      <c r="A2164" s="122" t="s">
        <v>949</v>
      </c>
      <c r="B2164" s="123">
        <v>932</v>
      </c>
      <c r="C2164" s="124">
        <v>4</v>
      </c>
      <c r="D2164" s="124">
        <v>10</v>
      </c>
      <c r="E2164" s="125">
        <v>1200000000</v>
      </c>
      <c r="F2164" s="123"/>
      <c r="G2164" s="126">
        <v>8400</v>
      </c>
      <c r="H2164" s="126">
        <v>8400</v>
      </c>
      <c r="I2164" s="144">
        <f t="shared" si="66"/>
        <v>100</v>
      </c>
      <c r="J2164" s="147">
        <f t="shared" si="67"/>
        <v>0</v>
      </c>
      <c r="K2164" s="178"/>
    </row>
    <row r="2165" spans="1:11" ht="25.5" x14ac:dyDescent="0.2">
      <c r="A2165" s="122" t="s">
        <v>950</v>
      </c>
      <c r="B2165" s="123">
        <v>932</v>
      </c>
      <c r="C2165" s="124">
        <v>4</v>
      </c>
      <c r="D2165" s="124">
        <v>10</v>
      </c>
      <c r="E2165" s="125">
        <v>1240000000</v>
      </c>
      <c r="F2165" s="123"/>
      <c r="G2165" s="126">
        <v>8400</v>
      </c>
      <c r="H2165" s="126">
        <v>8400</v>
      </c>
      <c r="I2165" s="144">
        <f t="shared" si="66"/>
        <v>100</v>
      </c>
      <c r="J2165" s="147">
        <f t="shared" si="67"/>
        <v>0</v>
      </c>
      <c r="K2165" s="178"/>
    </row>
    <row r="2166" spans="1:11" x14ac:dyDescent="0.2">
      <c r="A2166" s="122" t="s">
        <v>951</v>
      </c>
      <c r="B2166" s="123">
        <v>932</v>
      </c>
      <c r="C2166" s="124">
        <v>4</v>
      </c>
      <c r="D2166" s="124">
        <v>10</v>
      </c>
      <c r="E2166" s="125">
        <v>1240100000</v>
      </c>
      <c r="F2166" s="123"/>
      <c r="G2166" s="126">
        <v>8400</v>
      </c>
      <c r="H2166" s="126">
        <v>8400</v>
      </c>
      <c r="I2166" s="144">
        <f t="shared" si="66"/>
        <v>100</v>
      </c>
      <c r="J2166" s="147">
        <f t="shared" si="67"/>
        <v>0</v>
      </c>
      <c r="K2166" s="178"/>
    </row>
    <row r="2167" spans="1:11" ht="25.5" x14ac:dyDescent="0.2">
      <c r="A2167" s="122" t="s">
        <v>467</v>
      </c>
      <c r="B2167" s="123">
        <v>932</v>
      </c>
      <c r="C2167" s="124">
        <v>4</v>
      </c>
      <c r="D2167" s="124">
        <v>10</v>
      </c>
      <c r="E2167" s="125">
        <v>1240100071</v>
      </c>
      <c r="F2167" s="123"/>
      <c r="G2167" s="126">
        <v>8400</v>
      </c>
      <c r="H2167" s="126">
        <v>8400</v>
      </c>
      <c r="I2167" s="144">
        <f t="shared" si="66"/>
        <v>100</v>
      </c>
      <c r="J2167" s="147">
        <f t="shared" si="67"/>
        <v>0</v>
      </c>
      <c r="K2167" s="178"/>
    </row>
    <row r="2168" spans="1:11" ht="25.5" x14ac:dyDescent="0.2">
      <c r="A2168" s="122" t="s">
        <v>233</v>
      </c>
      <c r="B2168" s="123">
        <v>932</v>
      </c>
      <c r="C2168" s="124">
        <v>4</v>
      </c>
      <c r="D2168" s="124">
        <v>10</v>
      </c>
      <c r="E2168" s="125">
        <v>1240100071</v>
      </c>
      <c r="F2168" s="123">
        <v>200</v>
      </c>
      <c r="G2168" s="126">
        <v>8400</v>
      </c>
      <c r="H2168" s="126">
        <v>8400</v>
      </c>
      <c r="I2168" s="144">
        <f t="shared" si="66"/>
        <v>100</v>
      </c>
      <c r="J2168" s="147">
        <f t="shared" si="67"/>
        <v>0</v>
      </c>
      <c r="K2168" s="178"/>
    </row>
    <row r="2169" spans="1:11" x14ac:dyDescent="0.2">
      <c r="A2169" s="122" t="s">
        <v>92</v>
      </c>
      <c r="B2169" s="123">
        <v>932</v>
      </c>
      <c r="C2169" s="124">
        <v>4</v>
      </c>
      <c r="D2169" s="124">
        <v>12</v>
      </c>
      <c r="E2169" s="125"/>
      <c r="F2169" s="123"/>
      <c r="G2169" s="126">
        <v>597509.9</v>
      </c>
      <c r="H2169" s="126">
        <v>243543.3</v>
      </c>
      <c r="I2169" s="144">
        <f t="shared" si="66"/>
        <v>40.759709588075445</v>
      </c>
      <c r="J2169" s="147">
        <f t="shared" si="67"/>
        <v>353966.60000000003</v>
      </c>
      <c r="K2169" s="178"/>
    </row>
    <row r="2170" spans="1:11" ht="25.5" x14ac:dyDescent="0.2">
      <c r="A2170" s="122" t="s">
        <v>1115</v>
      </c>
      <c r="B2170" s="123">
        <v>932</v>
      </c>
      <c r="C2170" s="124">
        <v>4</v>
      </c>
      <c r="D2170" s="124">
        <v>12</v>
      </c>
      <c r="E2170" s="125">
        <v>1600000000</v>
      </c>
      <c r="F2170" s="123"/>
      <c r="G2170" s="126">
        <v>507271.8</v>
      </c>
      <c r="H2170" s="126">
        <v>214354.7</v>
      </c>
      <c r="I2170" s="144">
        <f t="shared" si="66"/>
        <v>42.256380110228882</v>
      </c>
      <c r="J2170" s="147">
        <f t="shared" si="67"/>
        <v>292917.09999999998</v>
      </c>
      <c r="K2170" s="178"/>
    </row>
    <row r="2171" spans="1:11" ht="25.5" x14ac:dyDescent="0.2">
      <c r="A2171" s="122" t="s">
        <v>314</v>
      </c>
      <c r="B2171" s="123">
        <v>932</v>
      </c>
      <c r="C2171" s="124">
        <v>4</v>
      </c>
      <c r="D2171" s="124">
        <v>12</v>
      </c>
      <c r="E2171" s="125">
        <v>1640000000</v>
      </c>
      <c r="F2171" s="123"/>
      <c r="G2171" s="126">
        <v>507271.8</v>
      </c>
      <c r="H2171" s="126">
        <v>214354.7</v>
      </c>
      <c r="I2171" s="144">
        <f t="shared" si="66"/>
        <v>42.256380110228882</v>
      </c>
      <c r="J2171" s="147">
        <f t="shared" si="67"/>
        <v>292917.09999999998</v>
      </c>
      <c r="K2171" s="178"/>
    </row>
    <row r="2172" spans="1:11" ht="25.5" x14ac:dyDescent="0.2">
      <c r="A2172" s="122" t="s">
        <v>1499</v>
      </c>
      <c r="B2172" s="123">
        <v>932</v>
      </c>
      <c r="C2172" s="124">
        <v>4</v>
      </c>
      <c r="D2172" s="124">
        <v>12</v>
      </c>
      <c r="E2172" s="125">
        <v>1640100000</v>
      </c>
      <c r="F2172" s="123"/>
      <c r="G2172" s="126">
        <v>27167.3</v>
      </c>
      <c r="H2172" s="126">
        <v>2702.7</v>
      </c>
      <c r="I2172" s="144">
        <f t="shared" si="66"/>
        <v>9.9483570321673476</v>
      </c>
      <c r="J2172" s="147">
        <f t="shared" si="67"/>
        <v>24464.6</v>
      </c>
      <c r="K2172" s="178"/>
    </row>
    <row r="2173" spans="1:11" x14ac:dyDescent="0.2">
      <c r="A2173" s="122" t="s">
        <v>737</v>
      </c>
      <c r="B2173" s="123">
        <v>932</v>
      </c>
      <c r="C2173" s="124">
        <v>4</v>
      </c>
      <c r="D2173" s="124">
        <v>12</v>
      </c>
      <c r="E2173" s="125">
        <v>1640100340</v>
      </c>
      <c r="F2173" s="123"/>
      <c r="G2173" s="126">
        <v>24464.6</v>
      </c>
      <c r="H2173" s="126">
        <v>0</v>
      </c>
      <c r="I2173" s="144">
        <f t="shared" si="66"/>
        <v>0</v>
      </c>
      <c r="J2173" s="147">
        <f t="shared" si="67"/>
        <v>24464.6</v>
      </c>
      <c r="K2173" s="178"/>
    </row>
    <row r="2174" spans="1:11" ht="25.5" x14ac:dyDescent="0.2">
      <c r="A2174" s="122" t="s">
        <v>233</v>
      </c>
      <c r="B2174" s="123">
        <v>932</v>
      </c>
      <c r="C2174" s="124">
        <v>4</v>
      </c>
      <c r="D2174" s="124">
        <v>12</v>
      </c>
      <c r="E2174" s="125">
        <v>1640100340</v>
      </c>
      <c r="F2174" s="123">
        <v>200</v>
      </c>
      <c r="G2174" s="126">
        <v>24464.6</v>
      </c>
      <c r="H2174" s="126">
        <v>0</v>
      </c>
      <c r="I2174" s="144">
        <f t="shared" si="66"/>
        <v>0</v>
      </c>
      <c r="J2174" s="147">
        <f t="shared" si="67"/>
        <v>24464.6</v>
      </c>
      <c r="K2174" s="178"/>
    </row>
    <row r="2175" spans="1:11" ht="25.5" x14ac:dyDescent="0.2">
      <c r="A2175" s="122" t="s">
        <v>1271</v>
      </c>
      <c r="B2175" s="123">
        <v>932</v>
      </c>
      <c r="C2175" s="124">
        <v>4</v>
      </c>
      <c r="D2175" s="124">
        <v>12</v>
      </c>
      <c r="E2175" s="125">
        <v>1640175220</v>
      </c>
      <c r="F2175" s="123"/>
      <c r="G2175" s="126">
        <v>2702.7</v>
      </c>
      <c r="H2175" s="126">
        <v>2702.7</v>
      </c>
      <c r="I2175" s="144">
        <f t="shared" si="66"/>
        <v>100</v>
      </c>
      <c r="J2175" s="147">
        <f t="shared" si="67"/>
        <v>0</v>
      </c>
      <c r="K2175" s="178"/>
    </row>
    <row r="2176" spans="1:11" x14ac:dyDescent="0.2">
      <c r="A2176" s="122" t="s">
        <v>250</v>
      </c>
      <c r="B2176" s="123">
        <v>932</v>
      </c>
      <c r="C2176" s="124">
        <v>4</v>
      </c>
      <c r="D2176" s="124">
        <v>12</v>
      </c>
      <c r="E2176" s="125">
        <v>1640175220</v>
      </c>
      <c r="F2176" s="123">
        <v>500</v>
      </c>
      <c r="G2176" s="126">
        <v>2702.7</v>
      </c>
      <c r="H2176" s="126">
        <v>2702.7</v>
      </c>
      <c r="I2176" s="144">
        <f t="shared" si="66"/>
        <v>100</v>
      </c>
      <c r="J2176" s="147">
        <f t="shared" si="67"/>
        <v>0</v>
      </c>
      <c r="K2176" s="178"/>
    </row>
    <row r="2177" spans="1:11" ht="25.5" x14ac:dyDescent="0.2">
      <c r="A2177" s="122" t="s">
        <v>1272</v>
      </c>
      <c r="B2177" s="123">
        <v>932</v>
      </c>
      <c r="C2177" s="124">
        <v>4</v>
      </c>
      <c r="D2177" s="124">
        <v>12</v>
      </c>
      <c r="E2177" s="125">
        <v>1640200000</v>
      </c>
      <c r="F2177" s="123"/>
      <c r="G2177" s="126">
        <v>480104.5</v>
      </c>
      <c r="H2177" s="126">
        <v>211652</v>
      </c>
      <c r="I2177" s="144">
        <f t="shared" si="66"/>
        <v>44.084569088604667</v>
      </c>
      <c r="J2177" s="147">
        <f t="shared" si="67"/>
        <v>268452.5</v>
      </c>
      <c r="K2177" s="178"/>
    </row>
    <row r="2178" spans="1:11" x14ac:dyDescent="0.2">
      <c r="A2178" s="122" t="s">
        <v>1500</v>
      </c>
      <c r="B2178" s="123">
        <v>932</v>
      </c>
      <c r="C2178" s="124">
        <v>4</v>
      </c>
      <c r="D2178" s="124">
        <v>12</v>
      </c>
      <c r="E2178" s="125" t="s">
        <v>1501</v>
      </c>
      <c r="F2178" s="123"/>
      <c r="G2178" s="126">
        <v>148452.5</v>
      </c>
      <c r="H2178" s="126">
        <v>0</v>
      </c>
      <c r="I2178" s="144">
        <f t="shared" si="66"/>
        <v>0</v>
      </c>
      <c r="J2178" s="147">
        <f t="shared" si="67"/>
        <v>148452.5</v>
      </c>
      <c r="K2178" s="178"/>
    </row>
    <row r="2179" spans="1:11" x14ac:dyDescent="0.2">
      <c r="A2179" s="122" t="s">
        <v>227</v>
      </c>
      <c r="B2179" s="123">
        <v>932</v>
      </c>
      <c r="C2179" s="124">
        <v>4</v>
      </c>
      <c r="D2179" s="124">
        <v>12</v>
      </c>
      <c r="E2179" s="125" t="s">
        <v>1501</v>
      </c>
      <c r="F2179" s="123">
        <v>800</v>
      </c>
      <c r="G2179" s="126">
        <v>148452.5</v>
      </c>
      <c r="H2179" s="126">
        <v>0</v>
      </c>
      <c r="I2179" s="144">
        <f t="shared" si="66"/>
        <v>0</v>
      </c>
      <c r="J2179" s="147">
        <f t="shared" si="67"/>
        <v>148452.5</v>
      </c>
      <c r="K2179" s="178"/>
    </row>
    <row r="2180" spans="1:11" x14ac:dyDescent="0.2">
      <c r="A2180" s="122" t="s">
        <v>886</v>
      </c>
      <c r="B2180" s="123">
        <v>932</v>
      </c>
      <c r="C2180" s="124">
        <v>4</v>
      </c>
      <c r="D2180" s="124">
        <v>12</v>
      </c>
      <c r="E2180" s="125" t="s">
        <v>1273</v>
      </c>
      <c r="F2180" s="123"/>
      <c r="G2180" s="126">
        <v>331652</v>
      </c>
      <c r="H2180" s="126">
        <v>211652</v>
      </c>
      <c r="I2180" s="144">
        <f t="shared" si="66"/>
        <v>63.817495447034844</v>
      </c>
      <c r="J2180" s="147">
        <f t="shared" si="67"/>
        <v>120000</v>
      </c>
      <c r="K2180" s="178"/>
    </row>
    <row r="2181" spans="1:11" x14ac:dyDescent="0.2">
      <c r="A2181" s="122" t="s">
        <v>227</v>
      </c>
      <c r="B2181" s="123">
        <v>932</v>
      </c>
      <c r="C2181" s="124">
        <v>4</v>
      </c>
      <c r="D2181" s="124">
        <v>12</v>
      </c>
      <c r="E2181" s="125" t="s">
        <v>1273</v>
      </c>
      <c r="F2181" s="123">
        <v>800</v>
      </c>
      <c r="G2181" s="126">
        <v>331652</v>
      </c>
      <c r="H2181" s="126">
        <v>211652</v>
      </c>
      <c r="I2181" s="144">
        <f t="shared" si="66"/>
        <v>63.817495447034844</v>
      </c>
      <c r="J2181" s="147">
        <f t="shared" si="67"/>
        <v>120000</v>
      </c>
      <c r="K2181" s="178"/>
    </row>
    <row r="2182" spans="1:11" x14ac:dyDescent="0.2">
      <c r="A2182" s="122" t="s">
        <v>251</v>
      </c>
      <c r="B2182" s="123">
        <v>932</v>
      </c>
      <c r="C2182" s="124">
        <v>4</v>
      </c>
      <c r="D2182" s="124">
        <v>12</v>
      </c>
      <c r="E2182" s="125">
        <v>8200000000</v>
      </c>
      <c r="F2182" s="123"/>
      <c r="G2182" s="126">
        <v>50000</v>
      </c>
      <c r="H2182" s="126">
        <v>6398.3</v>
      </c>
      <c r="I2182" s="144">
        <f t="shared" si="66"/>
        <v>12.7966</v>
      </c>
      <c r="J2182" s="147">
        <f t="shared" si="67"/>
        <v>43601.7</v>
      </c>
      <c r="K2182" s="178"/>
    </row>
    <row r="2183" spans="1:11" x14ac:dyDescent="0.2">
      <c r="A2183" s="122" t="s">
        <v>739</v>
      </c>
      <c r="B2183" s="123">
        <v>932</v>
      </c>
      <c r="C2183" s="124">
        <v>4</v>
      </c>
      <c r="D2183" s="124">
        <v>12</v>
      </c>
      <c r="E2183" s="125">
        <v>8200000350</v>
      </c>
      <c r="F2183" s="123"/>
      <c r="G2183" s="126">
        <v>50000</v>
      </c>
      <c r="H2183" s="126">
        <v>6398.3</v>
      </c>
      <c r="I2183" s="144">
        <f t="shared" si="66"/>
        <v>12.7966</v>
      </c>
      <c r="J2183" s="147">
        <f t="shared" si="67"/>
        <v>43601.7</v>
      </c>
      <c r="K2183" s="178"/>
    </row>
    <row r="2184" spans="1:11" ht="25.5" x14ac:dyDescent="0.2">
      <c r="A2184" s="122" t="s">
        <v>233</v>
      </c>
      <c r="B2184" s="123">
        <v>932</v>
      </c>
      <c r="C2184" s="124">
        <v>4</v>
      </c>
      <c r="D2184" s="124">
        <v>12</v>
      </c>
      <c r="E2184" s="125">
        <v>8200000350</v>
      </c>
      <c r="F2184" s="123">
        <v>200</v>
      </c>
      <c r="G2184" s="126">
        <v>8098.3</v>
      </c>
      <c r="H2184" s="126">
        <v>4878.3</v>
      </c>
      <c r="I2184" s="144">
        <f t="shared" si="66"/>
        <v>60.238568588469185</v>
      </c>
      <c r="J2184" s="147">
        <f t="shared" si="67"/>
        <v>3220</v>
      </c>
      <c r="K2184" s="178"/>
    </row>
    <row r="2185" spans="1:11" ht="25.5" x14ac:dyDescent="0.2">
      <c r="A2185" s="122" t="s">
        <v>263</v>
      </c>
      <c r="B2185" s="123">
        <v>932</v>
      </c>
      <c r="C2185" s="124">
        <v>4</v>
      </c>
      <c r="D2185" s="124">
        <v>12</v>
      </c>
      <c r="E2185" s="125">
        <v>8200000350</v>
      </c>
      <c r="F2185" s="123">
        <v>400</v>
      </c>
      <c r="G2185" s="126">
        <v>41901.699999999997</v>
      </c>
      <c r="H2185" s="126">
        <v>1520</v>
      </c>
      <c r="I2185" s="144">
        <f t="shared" si="66"/>
        <v>3.627537784863144</v>
      </c>
      <c r="J2185" s="147">
        <f t="shared" si="67"/>
        <v>40381.699999999997</v>
      </c>
      <c r="K2185" s="178"/>
    </row>
    <row r="2186" spans="1:11" x14ac:dyDescent="0.2">
      <c r="A2186" s="122" t="s">
        <v>379</v>
      </c>
      <c r="B2186" s="123">
        <v>932</v>
      </c>
      <c r="C2186" s="124">
        <v>4</v>
      </c>
      <c r="D2186" s="124">
        <v>12</v>
      </c>
      <c r="E2186" s="125">
        <v>9500000000</v>
      </c>
      <c r="F2186" s="123"/>
      <c r="G2186" s="126">
        <v>40238.1</v>
      </c>
      <c r="H2186" s="126">
        <v>22790.3</v>
      </c>
      <c r="I2186" s="144">
        <f t="shared" ref="I2186:I2249" si="68">H2186/G2186*100</f>
        <v>56.638608681821459</v>
      </c>
      <c r="J2186" s="147">
        <f t="shared" ref="J2186:J2249" si="69">G2186-H2186</f>
        <v>17447.8</v>
      </c>
      <c r="K2186" s="178"/>
    </row>
    <row r="2187" spans="1:11" ht="25.5" x14ac:dyDescent="0.2">
      <c r="A2187" s="122" t="s">
        <v>380</v>
      </c>
      <c r="B2187" s="123">
        <v>932</v>
      </c>
      <c r="C2187" s="124">
        <v>4</v>
      </c>
      <c r="D2187" s="124">
        <v>12</v>
      </c>
      <c r="E2187" s="125">
        <v>9500040910</v>
      </c>
      <c r="F2187" s="123"/>
      <c r="G2187" s="126">
        <v>9413</v>
      </c>
      <c r="H2187" s="126">
        <v>8472.5</v>
      </c>
      <c r="I2187" s="144">
        <f t="shared" si="68"/>
        <v>90.008498884521401</v>
      </c>
      <c r="J2187" s="147">
        <f t="shared" si="69"/>
        <v>940.5</v>
      </c>
      <c r="K2187" s="178"/>
    </row>
    <row r="2188" spans="1:11" ht="25.5" x14ac:dyDescent="0.2">
      <c r="A2188" s="122" t="s">
        <v>226</v>
      </c>
      <c r="B2188" s="123">
        <v>932</v>
      </c>
      <c r="C2188" s="124">
        <v>4</v>
      </c>
      <c r="D2188" s="124">
        <v>12</v>
      </c>
      <c r="E2188" s="125">
        <v>9500040910</v>
      </c>
      <c r="F2188" s="123">
        <v>600</v>
      </c>
      <c r="G2188" s="126">
        <v>9413</v>
      </c>
      <c r="H2188" s="126">
        <v>8472.5</v>
      </c>
      <c r="I2188" s="144">
        <f t="shared" si="68"/>
        <v>90.008498884521401</v>
      </c>
      <c r="J2188" s="147">
        <f t="shared" si="69"/>
        <v>940.5</v>
      </c>
      <c r="K2188" s="178"/>
    </row>
    <row r="2189" spans="1:11" ht="25.5" x14ac:dyDescent="0.2">
      <c r="A2189" s="122" t="s">
        <v>380</v>
      </c>
      <c r="B2189" s="123">
        <v>932</v>
      </c>
      <c r="C2189" s="124">
        <v>4</v>
      </c>
      <c r="D2189" s="124">
        <v>12</v>
      </c>
      <c r="E2189" s="125">
        <v>9500040920</v>
      </c>
      <c r="F2189" s="123"/>
      <c r="G2189" s="126">
        <v>30825.1</v>
      </c>
      <c r="H2189" s="126">
        <v>14317.8</v>
      </c>
      <c r="I2189" s="144">
        <f t="shared" si="68"/>
        <v>46.44851111594123</v>
      </c>
      <c r="J2189" s="147">
        <f t="shared" si="69"/>
        <v>16507.3</v>
      </c>
      <c r="K2189" s="178"/>
    </row>
    <row r="2190" spans="1:11" ht="38.25" x14ac:dyDescent="0.2">
      <c r="A2190" s="122" t="s">
        <v>231</v>
      </c>
      <c r="B2190" s="123">
        <v>932</v>
      </c>
      <c r="C2190" s="124">
        <v>4</v>
      </c>
      <c r="D2190" s="124">
        <v>12</v>
      </c>
      <c r="E2190" s="125">
        <v>9500040920</v>
      </c>
      <c r="F2190" s="123">
        <v>100</v>
      </c>
      <c r="G2190" s="126">
        <v>26089</v>
      </c>
      <c r="H2190" s="126">
        <v>12761.1</v>
      </c>
      <c r="I2190" s="144">
        <f t="shared" si="68"/>
        <v>48.913718425390016</v>
      </c>
      <c r="J2190" s="147">
        <f t="shared" si="69"/>
        <v>13327.9</v>
      </c>
      <c r="K2190" s="178"/>
    </row>
    <row r="2191" spans="1:11" ht="25.5" x14ac:dyDescent="0.2">
      <c r="A2191" s="122" t="s">
        <v>233</v>
      </c>
      <c r="B2191" s="123">
        <v>932</v>
      </c>
      <c r="C2191" s="124">
        <v>4</v>
      </c>
      <c r="D2191" s="124">
        <v>12</v>
      </c>
      <c r="E2191" s="125">
        <v>9500040920</v>
      </c>
      <c r="F2191" s="123">
        <v>200</v>
      </c>
      <c r="G2191" s="126">
        <v>4188.1000000000004</v>
      </c>
      <c r="H2191" s="126">
        <v>1455.1</v>
      </c>
      <c r="I2191" s="144">
        <f t="shared" si="68"/>
        <v>34.743678517704922</v>
      </c>
      <c r="J2191" s="147">
        <f t="shared" si="69"/>
        <v>2733.0000000000005</v>
      </c>
      <c r="K2191" s="178"/>
    </row>
    <row r="2192" spans="1:11" x14ac:dyDescent="0.2">
      <c r="A2192" s="122" t="s">
        <v>227</v>
      </c>
      <c r="B2192" s="123">
        <v>932</v>
      </c>
      <c r="C2192" s="124">
        <v>4</v>
      </c>
      <c r="D2192" s="124">
        <v>12</v>
      </c>
      <c r="E2192" s="125">
        <v>9500040920</v>
      </c>
      <c r="F2192" s="123">
        <v>800</v>
      </c>
      <c r="G2192" s="126">
        <v>548</v>
      </c>
      <c r="H2192" s="126">
        <v>101.6</v>
      </c>
      <c r="I2192" s="144">
        <f t="shared" si="68"/>
        <v>18.540145985401459</v>
      </c>
      <c r="J2192" s="147">
        <f t="shared" si="69"/>
        <v>446.4</v>
      </c>
      <c r="K2192" s="178"/>
    </row>
    <row r="2193" spans="1:11" x14ac:dyDescent="0.2">
      <c r="A2193" s="122" t="s">
        <v>159</v>
      </c>
      <c r="B2193" s="123">
        <v>932</v>
      </c>
      <c r="C2193" s="124">
        <v>5</v>
      </c>
      <c r="D2193" s="124"/>
      <c r="E2193" s="125"/>
      <c r="F2193" s="123"/>
      <c r="G2193" s="126">
        <v>2546070.9</v>
      </c>
      <c r="H2193" s="126">
        <v>1639446.8</v>
      </c>
      <c r="I2193" s="144">
        <f t="shared" si="68"/>
        <v>64.391246920892897</v>
      </c>
      <c r="J2193" s="147">
        <f t="shared" si="69"/>
        <v>906624.09999999986</v>
      </c>
      <c r="K2193" s="178"/>
    </row>
    <row r="2194" spans="1:11" x14ac:dyDescent="0.2">
      <c r="A2194" s="122" t="s">
        <v>148</v>
      </c>
      <c r="B2194" s="123">
        <v>932</v>
      </c>
      <c r="C2194" s="124">
        <v>5</v>
      </c>
      <c r="D2194" s="124">
        <v>1</v>
      </c>
      <c r="E2194" s="125"/>
      <c r="F2194" s="123"/>
      <c r="G2194" s="126">
        <v>907423.3</v>
      </c>
      <c r="H2194" s="126">
        <v>810226.5</v>
      </c>
      <c r="I2194" s="144">
        <f t="shared" si="68"/>
        <v>89.288703519074275</v>
      </c>
      <c r="J2194" s="147">
        <f t="shared" si="69"/>
        <v>97196.800000000047</v>
      </c>
      <c r="K2194" s="178"/>
    </row>
    <row r="2195" spans="1:11" ht="25.5" x14ac:dyDescent="0.2">
      <c r="A2195" s="122" t="s">
        <v>1115</v>
      </c>
      <c r="B2195" s="123">
        <v>932</v>
      </c>
      <c r="C2195" s="124">
        <v>5</v>
      </c>
      <c r="D2195" s="124">
        <v>1</v>
      </c>
      <c r="E2195" s="125">
        <v>1600000000</v>
      </c>
      <c r="F2195" s="123"/>
      <c r="G2195" s="126">
        <v>798743.5</v>
      </c>
      <c r="H2195" s="126">
        <v>798743.5</v>
      </c>
      <c r="I2195" s="144">
        <f t="shared" si="68"/>
        <v>100</v>
      </c>
      <c r="J2195" s="147">
        <f t="shared" si="69"/>
        <v>0</v>
      </c>
      <c r="K2195" s="178"/>
    </row>
    <row r="2196" spans="1:11" ht="25.5" x14ac:dyDescent="0.2">
      <c r="A2196" s="122" t="s">
        <v>314</v>
      </c>
      <c r="B2196" s="123">
        <v>932</v>
      </c>
      <c r="C2196" s="124">
        <v>5</v>
      </c>
      <c r="D2196" s="124">
        <v>1</v>
      </c>
      <c r="E2196" s="125">
        <v>1640000000</v>
      </c>
      <c r="F2196" s="123"/>
      <c r="G2196" s="126">
        <v>798743.5</v>
      </c>
      <c r="H2196" s="126">
        <v>798743.5</v>
      </c>
      <c r="I2196" s="144">
        <f t="shared" si="68"/>
        <v>100</v>
      </c>
      <c r="J2196" s="147">
        <f t="shared" si="69"/>
        <v>0</v>
      </c>
      <c r="K2196" s="178"/>
    </row>
    <row r="2197" spans="1:11" ht="25.5" x14ac:dyDescent="0.2">
      <c r="A2197" s="122" t="s">
        <v>1116</v>
      </c>
      <c r="B2197" s="123">
        <v>932</v>
      </c>
      <c r="C2197" s="124">
        <v>5</v>
      </c>
      <c r="D2197" s="124">
        <v>1</v>
      </c>
      <c r="E2197" s="125">
        <v>1640400000</v>
      </c>
      <c r="F2197" s="123"/>
      <c r="G2197" s="126">
        <v>798743.5</v>
      </c>
      <c r="H2197" s="126">
        <v>798743.5</v>
      </c>
      <c r="I2197" s="144">
        <f t="shared" si="68"/>
        <v>100</v>
      </c>
      <c r="J2197" s="147">
        <f t="shared" si="69"/>
        <v>0</v>
      </c>
      <c r="K2197" s="178"/>
    </row>
    <row r="2198" spans="1:11" ht="25.5" x14ac:dyDescent="0.2">
      <c r="A2198" s="122" t="s">
        <v>1274</v>
      </c>
      <c r="B2198" s="123">
        <v>932</v>
      </c>
      <c r="C2198" s="124">
        <v>5</v>
      </c>
      <c r="D2198" s="124">
        <v>1</v>
      </c>
      <c r="E2198" s="125" t="s">
        <v>1275</v>
      </c>
      <c r="F2198" s="123"/>
      <c r="G2198" s="126">
        <v>798743.5</v>
      </c>
      <c r="H2198" s="126">
        <v>798743.5</v>
      </c>
      <c r="I2198" s="144">
        <f t="shared" si="68"/>
        <v>100</v>
      </c>
      <c r="J2198" s="147">
        <f t="shared" si="69"/>
        <v>0</v>
      </c>
      <c r="K2198" s="178"/>
    </row>
    <row r="2199" spans="1:11" x14ac:dyDescent="0.2">
      <c r="A2199" s="122" t="s">
        <v>227</v>
      </c>
      <c r="B2199" s="123">
        <v>932</v>
      </c>
      <c r="C2199" s="124">
        <v>5</v>
      </c>
      <c r="D2199" s="124">
        <v>1</v>
      </c>
      <c r="E2199" s="125" t="s">
        <v>1275</v>
      </c>
      <c r="F2199" s="123">
        <v>800</v>
      </c>
      <c r="G2199" s="126">
        <v>798743.5</v>
      </c>
      <c r="H2199" s="126">
        <v>798743.5</v>
      </c>
      <c r="I2199" s="144">
        <f t="shared" si="68"/>
        <v>100</v>
      </c>
      <c r="J2199" s="147">
        <f t="shared" si="69"/>
        <v>0</v>
      </c>
      <c r="K2199" s="178"/>
    </row>
    <row r="2200" spans="1:11" ht="63.75" x14ac:dyDescent="0.2">
      <c r="A2200" s="122" t="s">
        <v>802</v>
      </c>
      <c r="B2200" s="123">
        <v>932</v>
      </c>
      <c r="C2200" s="124">
        <v>5</v>
      </c>
      <c r="D2200" s="124">
        <v>1</v>
      </c>
      <c r="E2200" s="125">
        <v>3200000000</v>
      </c>
      <c r="F2200" s="123"/>
      <c r="G2200" s="126">
        <v>93074.8</v>
      </c>
      <c r="H2200" s="126">
        <v>2071.6999999999998</v>
      </c>
      <c r="I2200" s="144">
        <f t="shared" si="68"/>
        <v>2.2258441597510816</v>
      </c>
      <c r="J2200" s="147">
        <f t="shared" si="69"/>
        <v>91003.1</v>
      </c>
      <c r="K2200" s="178"/>
    </row>
    <row r="2201" spans="1:11" ht="25.5" x14ac:dyDescent="0.2">
      <c r="A2201" s="122" t="s">
        <v>382</v>
      </c>
      <c r="B2201" s="123">
        <v>932</v>
      </c>
      <c r="C2201" s="124">
        <v>5</v>
      </c>
      <c r="D2201" s="124">
        <v>1</v>
      </c>
      <c r="E2201" s="125">
        <v>3200009602</v>
      </c>
      <c r="F2201" s="123"/>
      <c r="G2201" s="126">
        <v>915.3</v>
      </c>
      <c r="H2201" s="126">
        <v>515.29999999999995</v>
      </c>
      <c r="I2201" s="144">
        <f t="shared" si="68"/>
        <v>56.298481372227684</v>
      </c>
      <c r="J2201" s="147">
        <f t="shared" si="69"/>
        <v>400</v>
      </c>
      <c r="K2201" s="178"/>
    </row>
    <row r="2202" spans="1:11" ht="25.5" x14ac:dyDescent="0.2">
      <c r="A2202" s="122" t="s">
        <v>233</v>
      </c>
      <c r="B2202" s="123">
        <v>932</v>
      </c>
      <c r="C2202" s="124">
        <v>5</v>
      </c>
      <c r="D2202" s="124">
        <v>1</v>
      </c>
      <c r="E2202" s="125">
        <v>3200009602</v>
      </c>
      <c r="F2202" s="123">
        <v>200</v>
      </c>
      <c r="G2202" s="126">
        <v>915.3</v>
      </c>
      <c r="H2202" s="126">
        <v>515.29999999999995</v>
      </c>
      <c r="I2202" s="144">
        <f t="shared" si="68"/>
        <v>56.298481372227684</v>
      </c>
      <c r="J2202" s="147">
        <f t="shared" si="69"/>
        <v>400</v>
      </c>
      <c r="K2202" s="178"/>
    </row>
    <row r="2203" spans="1:11" ht="25.5" x14ac:dyDescent="0.2">
      <c r="A2203" s="122" t="s">
        <v>381</v>
      </c>
      <c r="B2203" s="123">
        <v>932</v>
      </c>
      <c r="C2203" s="124">
        <v>5</v>
      </c>
      <c r="D2203" s="124">
        <v>1</v>
      </c>
      <c r="E2203" s="125">
        <v>3220000000</v>
      </c>
      <c r="F2203" s="123"/>
      <c r="G2203" s="126">
        <v>92159.5</v>
      </c>
      <c r="H2203" s="126">
        <v>1556.4</v>
      </c>
      <c r="I2203" s="144">
        <f t="shared" si="68"/>
        <v>1.6888112457207343</v>
      </c>
      <c r="J2203" s="147">
        <f t="shared" si="69"/>
        <v>90603.1</v>
      </c>
      <c r="K2203" s="178"/>
    </row>
    <row r="2204" spans="1:11" ht="25.5" x14ac:dyDescent="0.2">
      <c r="A2204" s="122" t="s">
        <v>381</v>
      </c>
      <c r="B2204" s="123">
        <v>932</v>
      </c>
      <c r="C2204" s="124">
        <v>5</v>
      </c>
      <c r="D2204" s="124">
        <v>1</v>
      </c>
      <c r="E2204" s="125" t="s">
        <v>1276</v>
      </c>
      <c r="F2204" s="123"/>
      <c r="G2204" s="126">
        <v>92159.5</v>
      </c>
      <c r="H2204" s="126">
        <v>1556.4</v>
      </c>
      <c r="I2204" s="144">
        <f t="shared" si="68"/>
        <v>1.6888112457207343</v>
      </c>
      <c r="J2204" s="147">
        <f t="shared" si="69"/>
        <v>90603.1</v>
      </c>
      <c r="K2204" s="178"/>
    </row>
    <row r="2205" spans="1:11" ht="25.5" x14ac:dyDescent="0.2">
      <c r="A2205" s="122" t="s">
        <v>1502</v>
      </c>
      <c r="B2205" s="123">
        <v>932</v>
      </c>
      <c r="C2205" s="124">
        <v>5</v>
      </c>
      <c r="D2205" s="124">
        <v>1</v>
      </c>
      <c r="E2205" s="125" t="s">
        <v>1503</v>
      </c>
      <c r="F2205" s="123"/>
      <c r="G2205" s="126">
        <v>60512.5</v>
      </c>
      <c r="H2205" s="126">
        <v>0</v>
      </c>
      <c r="I2205" s="144">
        <f t="shared" si="68"/>
        <v>0</v>
      </c>
      <c r="J2205" s="147">
        <f t="shared" si="69"/>
        <v>60512.5</v>
      </c>
      <c r="K2205" s="178"/>
    </row>
    <row r="2206" spans="1:11" ht="25.5" x14ac:dyDescent="0.2">
      <c r="A2206" s="122" t="s">
        <v>263</v>
      </c>
      <c r="B2206" s="123">
        <v>932</v>
      </c>
      <c r="C2206" s="124">
        <v>5</v>
      </c>
      <c r="D2206" s="124">
        <v>1</v>
      </c>
      <c r="E2206" s="125" t="s">
        <v>1503</v>
      </c>
      <c r="F2206" s="123">
        <v>400</v>
      </c>
      <c r="G2206" s="126">
        <v>60512.5</v>
      </c>
      <c r="H2206" s="126">
        <v>0</v>
      </c>
      <c r="I2206" s="144">
        <f t="shared" si="68"/>
        <v>0</v>
      </c>
      <c r="J2206" s="147">
        <f t="shared" si="69"/>
        <v>60512.5</v>
      </c>
      <c r="K2206" s="178"/>
    </row>
    <row r="2207" spans="1:11" ht="25.5" x14ac:dyDescent="0.2">
      <c r="A2207" s="122" t="s">
        <v>382</v>
      </c>
      <c r="B2207" s="123">
        <v>932</v>
      </c>
      <c r="C2207" s="124">
        <v>5</v>
      </c>
      <c r="D2207" s="124">
        <v>1</v>
      </c>
      <c r="E2207" s="125" t="s">
        <v>1277</v>
      </c>
      <c r="F2207" s="123"/>
      <c r="G2207" s="126">
        <v>31647</v>
      </c>
      <c r="H2207" s="126">
        <v>1556.4</v>
      </c>
      <c r="I2207" s="144">
        <f t="shared" si="68"/>
        <v>4.9180017063228751</v>
      </c>
      <c r="J2207" s="147">
        <f t="shared" si="69"/>
        <v>30090.6</v>
      </c>
      <c r="K2207" s="178"/>
    </row>
    <row r="2208" spans="1:11" ht="25.5" x14ac:dyDescent="0.2">
      <c r="A2208" s="122" t="s">
        <v>263</v>
      </c>
      <c r="B2208" s="123">
        <v>932</v>
      </c>
      <c r="C2208" s="124">
        <v>5</v>
      </c>
      <c r="D2208" s="124">
        <v>1</v>
      </c>
      <c r="E2208" s="125" t="s">
        <v>1277</v>
      </c>
      <c r="F2208" s="123">
        <v>400</v>
      </c>
      <c r="G2208" s="126">
        <v>31647</v>
      </c>
      <c r="H2208" s="126">
        <v>1556.4</v>
      </c>
      <c r="I2208" s="144">
        <f t="shared" si="68"/>
        <v>4.9180017063228751</v>
      </c>
      <c r="J2208" s="147">
        <f t="shared" si="69"/>
        <v>30090.6</v>
      </c>
      <c r="K2208" s="178"/>
    </row>
    <row r="2209" spans="1:11" x14ac:dyDescent="0.2">
      <c r="A2209" s="122" t="s">
        <v>383</v>
      </c>
      <c r="B2209" s="123">
        <v>932</v>
      </c>
      <c r="C2209" s="124">
        <v>5</v>
      </c>
      <c r="D2209" s="124">
        <v>1</v>
      </c>
      <c r="E2209" s="125">
        <v>7500000000</v>
      </c>
      <c r="F2209" s="123"/>
      <c r="G2209" s="126">
        <v>12605</v>
      </c>
      <c r="H2209" s="126">
        <v>6411.3</v>
      </c>
      <c r="I2209" s="144">
        <f t="shared" si="68"/>
        <v>50.86314954383181</v>
      </c>
      <c r="J2209" s="147">
        <f t="shared" si="69"/>
        <v>6193.7</v>
      </c>
      <c r="K2209" s="178"/>
    </row>
    <row r="2210" spans="1:11" ht="25.5" x14ac:dyDescent="0.2">
      <c r="A2210" s="122" t="s">
        <v>384</v>
      </c>
      <c r="B2210" s="123">
        <v>932</v>
      </c>
      <c r="C2210" s="124">
        <v>5</v>
      </c>
      <c r="D2210" s="124">
        <v>1</v>
      </c>
      <c r="E2210" s="125">
        <v>7500040630</v>
      </c>
      <c r="F2210" s="123"/>
      <c r="G2210" s="126">
        <v>12605</v>
      </c>
      <c r="H2210" s="126">
        <v>6411.3</v>
      </c>
      <c r="I2210" s="144">
        <f t="shared" si="68"/>
        <v>50.86314954383181</v>
      </c>
      <c r="J2210" s="147">
        <f t="shared" si="69"/>
        <v>6193.7</v>
      </c>
      <c r="K2210" s="178"/>
    </row>
    <row r="2211" spans="1:11" ht="25.5" x14ac:dyDescent="0.2">
      <c r="A2211" s="122" t="s">
        <v>226</v>
      </c>
      <c r="B2211" s="123">
        <v>932</v>
      </c>
      <c r="C2211" s="124">
        <v>5</v>
      </c>
      <c r="D2211" s="124">
        <v>1</v>
      </c>
      <c r="E2211" s="125">
        <v>7500040630</v>
      </c>
      <c r="F2211" s="123">
        <v>600</v>
      </c>
      <c r="G2211" s="126">
        <v>12605</v>
      </c>
      <c r="H2211" s="126">
        <v>6411.3</v>
      </c>
      <c r="I2211" s="144">
        <f t="shared" si="68"/>
        <v>50.86314954383181</v>
      </c>
      <c r="J2211" s="147">
        <f t="shared" si="69"/>
        <v>6193.7</v>
      </c>
      <c r="K2211" s="178"/>
    </row>
    <row r="2212" spans="1:11" ht="25.5" x14ac:dyDescent="0.2">
      <c r="A2212" s="122" t="s">
        <v>460</v>
      </c>
      <c r="B2212" s="123">
        <v>932</v>
      </c>
      <c r="C2212" s="124">
        <v>5</v>
      </c>
      <c r="D2212" s="124">
        <v>1</v>
      </c>
      <c r="E2212" s="125">
        <v>9800000000</v>
      </c>
      <c r="F2212" s="123"/>
      <c r="G2212" s="126">
        <v>3000</v>
      </c>
      <c r="H2212" s="126">
        <v>3000</v>
      </c>
      <c r="I2212" s="144">
        <f t="shared" si="68"/>
        <v>100</v>
      </c>
      <c r="J2212" s="147">
        <f t="shared" si="69"/>
        <v>0</v>
      </c>
      <c r="K2212" s="178"/>
    </row>
    <row r="2213" spans="1:11" ht="25.5" x14ac:dyDescent="0.2">
      <c r="A2213" s="122" t="s">
        <v>461</v>
      </c>
      <c r="B2213" s="123">
        <v>932</v>
      </c>
      <c r="C2213" s="124">
        <v>5</v>
      </c>
      <c r="D2213" s="124">
        <v>1</v>
      </c>
      <c r="E2213" s="125">
        <v>9800009601</v>
      </c>
      <c r="F2213" s="123"/>
      <c r="G2213" s="126">
        <v>3000</v>
      </c>
      <c r="H2213" s="126">
        <v>3000</v>
      </c>
      <c r="I2213" s="144">
        <f t="shared" si="68"/>
        <v>100</v>
      </c>
      <c r="J2213" s="147">
        <f t="shared" si="69"/>
        <v>0</v>
      </c>
      <c r="K2213" s="178"/>
    </row>
    <row r="2214" spans="1:11" ht="25.5" x14ac:dyDescent="0.2">
      <c r="A2214" s="122" t="s">
        <v>226</v>
      </c>
      <c r="B2214" s="123">
        <v>932</v>
      </c>
      <c r="C2214" s="124">
        <v>5</v>
      </c>
      <c r="D2214" s="124">
        <v>1</v>
      </c>
      <c r="E2214" s="125">
        <v>9800009601</v>
      </c>
      <c r="F2214" s="123">
        <v>600</v>
      </c>
      <c r="G2214" s="126">
        <v>3000</v>
      </c>
      <c r="H2214" s="126">
        <v>3000</v>
      </c>
      <c r="I2214" s="144">
        <f t="shared" si="68"/>
        <v>100</v>
      </c>
      <c r="J2214" s="147">
        <f t="shared" si="69"/>
        <v>0</v>
      </c>
      <c r="K2214" s="178"/>
    </row>
    <row r="2215" spans="1:11" x14ac:dyDescent="0.2">
      <c r="A2215" s="122" t="s">
        <v>145</v>
      </c>
      <c r="B2215" s="123">
        <v>932</v>
      </c>
      <c r="C2215" s="124">
        <v>5</v>
      </c>
      <c r="D2215" s="124">
        <v>2</v>
      </c>
      <c r="E2215" s="125"/>
      <c r="F2215" s="123"/>
      <c r="G2215" s="126">
        <v>1311887.3</v>
      </c>
      <c r="H2215" s="126">
        <v>764448.8</v>
      </c>
      <c r="I2215" s="144">
        <f t="shared" si="68"/>
        <v>58.270920070649368</v>
      </c>
      <c r="J2215" s="147">
        <f t="shared" si="69"/>
        <v>547438.5</v>
      </c>
      <c r="K2215" s="178"/>
    </row>
    <row r="2216" spans="1:11" ht="38.25" x14ac:dyDescent="0.2">
      <c r="A2216" s="122" t="s">
        <v>1150</v>
      </c>
      <c r="B2216" s="123">
        <v>932</v>
      </c>
      <c r="C2216" s="124">
        <v>5</v>
      </c>
      <c r="D2216" s="124">
        <v>2</v>
      </c>
      <c r="E2216" s="125">
        <v>500000000</v>
      </c>
      <c r="F2216" s="123"/>
      <c r="G2216" s="126">
        <v>614751.6</v>
      </c>
      <c r="H2216" s="126">
        <v>244548.8</v>
      </c>
      <c r="I2216" s="144">
        <f t="shared" si="68"/>
        <v>39.78009979965892</v>
      </c>
      <c r="J2216" s="147">
        <f t="shared" si="69"/>
        <v>370202.8</v>
      </c>
      <c r="K2216" s="178"/>
    </row>
    <row r="2217" spans="1:11" ht="25.5" x14ac:dyDescent="0.2">
      <c r="A2217" s="122" t="s">
        <v>855</v>
      </c>
      <c r="B2217" s="123">
        <v>932</v>
      </c>
      <c r="C2217" s="124">
        <v>5</v>
      </c>
      <c r="D2217" s="124">
        <v>2</v>
      </c>
      <c r="E2217" s="125">
        <v>520000000</v>
      </c>
      <c r="F2217" s="123"/>
      <c r="G2217" s="126">
        <v>385999.3</v>
      </c>
      <c r="H2217" s="126">
        <v>38847.4</v>
      </c>
      <c r="I2217" s="144">
        <f t="shared" si="68"/>
        <v>10.064111515228138</v>
      </c>
      <c r="J2217" s="147">
        <f t="shared" si="69"/>
        <v>347151.89999999997</v>
      </c>
      <c r="K2217" s="178"/>
    </row>
    <row r="2218" spans="1:11" x14ac:dyDescent="0.2">
      <c r="A2218" s="122" t="s">
        <v>463</v>
      </c>
      <c r="B2218" s="123">
        <v>932</v>
      </c>
      <c r="C2218" s="124">
        <v>5</v>
      </c>
      <c r="D2218" s="124">
        <v>2</v>
      </c>
      <c r="E2218" s="125" t="s">
        <v>1278</v>
      </c>
      <c r="F2218" s="123"/>
      <c r="G2218" s="126">
        <v>385999.3</v>
      </c>
      <c r="H2218" s="126">
        <v>38847.4</v>
      </c>
      <c r="I2218" s="144">
        <f t="shared" si="68"/>
        <v>10.064111515228138</v>
      </c>
      <c r="J2218" s="147">
        <f t="shared" si="69"/>
        <v>347151.89999999997</v>
      </c>
      <c r="K2218" s="178"/>
    </row>
    <row r="2219" spans="1:11" ht="25.5" x14ac:dyDescent="0.2">
      <c r="A2219" s="122" t="s">
        <v>385</v>
      </c>
      <c r="B2219" s="123">
        <v>932</v>
      </c>
      <c r="C2219" s="124">
        <v>5</v>
      </c>
      <c r="D2219" s="124">
        <v>2</v>
      </c>
      <c r="E2219" s="125" t="s">
        <v>1279</v>
      </c>
      <c r="F2219" s="123"/>
      <c r="G2219" s="126">
        <v>385999.3</v>
      </c>
      <c r="H2219" s="126">
        <v>38847.4</v>
      </c>
      <c r="I2219" s="144">
        <f t="shared" si="68"/>
        <v>10.064111515228138</v>
      </c>
      <c r="J2219" s="147">
        <f t="shared" si="69"/>
        <v>347151.89999999997</v>
      </c>
      <c r="K2219" s="178"/>
    </row>
    <row r="2220" spans="1:11" ht="25.5" x14ac:dyDescent="0.2">
      <c r="A2220" s="122" t="s">
        <v>263</v>
      </c>
      <c r="B2220" s="123">
        <v>932</v>
      </c>
      <c r="C2220" s="124">
        <v>5</v>
      </c>
      <c r="D2220" s="124">
        <v>2</v>
      </c>
      <c r="E2220" s="125" t="s">
        <v>1279</v>
      </c>
      <c r="F2220" s="123">
        <v>400</v>
      </c>
      <c r="G2220" s="126">
        <v>385999.3</v>
      </c>
      <c r="H2220" s="126">
        <v>38847.4</v>
      </c>
      <c r="I2220" s="144">
        <f t="shared" si="68"/>
        <v>10.064111515228138</v>
      </c>
      <c r="J2220" s="147">
        <f t="shared" si="69"/>
        <v>347151.89999999997</v>
      </c>
      <c r="K2220" s="178"/>
    </row>
    <row r="2221" spans="1:11" ht="25.5" x14ac:dyDescent="0.2">
      <c r="A2221" s="122" t="s">
        <v>1151</v>
      </c>
      <c r="B2221" s="123">
        <v>932</v>
      </c>
      <c r="C2221" s="124">
        <v>5</v>
      </c>
      <c r="D2221" s="124">
        <v>2</v>
      </c>
      <c r="E2221" s="125">
        <v>540000000</v>
      </c>
      <c r="F2221" s="123"/>
      <c r="G2221" s="126">
        <v>228752.3</v>
      </c>
      <c r="H2221" s="126">
        <v>205701.4</v>
      </c>
      <c r="I2221" s="144">
        <f t="shared" si="68"/>
        <v>89.923205143729703</v>
      </c>
      <c r="J2221" s="147">
        <f t="shared" si="69"/>
        <v>23050.899999999994</v>
      </c>
      <c r="K2221" s="178"/>
    </row>
    <row r="2222" spans="1:11" ht="25.5" x14ac:dyDescent="0.2">
      <c r="A2222" s="122" t="s">
        <v>1151</v>
      </c>
      <c r="B2222" s="123">
        <v>932</v>
      </c>
      <c r="C2222" s="124">
        <v>5</v>
      </c>
      <c r="D2222" s="124">
        <v>2</v>
      </c>
      <c r="E2222" s="125">
        <v>540100000</v>
      </c>
      <c r="F2222" s="123"/>
      <c r="G2222" s="126">
        <v>228752.3</v>
      </c>
      <c r="H2222" s="126">
        <v>205701.4</v>
      </c>
      <c r="I2222" s="144">
        <f t="shared" si="68"/>
        <v>89.923205143729703</v>
      </c>
      <c r="J2222" s="147">
        <f t="shared" si="69"/>
        <v>23050.899999999994</v>
      </c>
      <c r="K2222" s="178"/>
    </row>
    <row r="2223" spans="1:11" ht="25.5" x14ac:dyDescent="0.2">
      <c r="A2223" s="122" t="s">
        <v>527</v>
      </c>
      <c r="B2223" s="123">
        <v>932</v>
      </c>
      <c r="C2223" s="124">
        <v>5</v>
      </c>
      <c r="D2223" s="124">
        <v>2</v>
      </c>
      <c r="E2223" s="125">
        <v>540100320</v>
      </c>
      <c r="F2223" s="123"/>
      <c r="G2223" s="126">
        <v>11793.3</v>
      </c>
      <c r="H2223" s="126">
        <v>5512.4</v>
      </c>
      <c r="I2223" s="144">
        <f t="shared" si="68"/>
        <v>46.74179406951405</v>
      </c>
      <c r="J2223" s="147">
        <f t="shared" si="69"/>
        <v>6280.9</v>
      </c>
      <c r="K2223" s="178"/>
    </row>
    <row r="2224" spans="1:11" ht="25.5" x14ac:dyDescent="0.2">
      <c r="A2224" s="122" t="s">
        <v>233</v>
      </c>
      <c r="B2224" s="123">
        <v>932</v>
      </c>
      <c r="C2224" s="124">
        <v>5</v>
      </c>
      <c r="D2224" s="124">
        <v>2</v>
      </c>
      <c r="E2224" s="125">
        <v>540100320</v>
      </c>
      <c r="F2224" s="123">
        <v>200</v>
      </c>
      <c r="G2224" s="126">
        <v>5512.4</v>
      </c>
      <c r="H2224" s="126">
        <v>5512.4</v>
      </c>
      <c r="I2224" s="144">
        <f t="shared" si="68"/>
        <v>100</v>
      </c>
      <c r="J2224" s="147">
        <f t="shared" si="69"/>
        <v>0</v>
      </c>
      <c r="K2224" s="178"/>
    </row>
    <row r="2225" spans="1:11" ht="25.5" x14ac:dyDescent="0.2">
      <c r="A2225" s="122" t="s">
        <v>263</v>
      </c>
      <c r="B2225" s="123">
        <v>932</v>
      </c>
      <c r="C2225" s="124">
        <v>5</v>
      </c>
      <c r="D2225" s="124">
        <v>2</v>
      </c>
      <c r="E2225" s="125">
        <v>540100320</v>
      </c>
      <c r="F2225" s="123">
        <v>400</v>
      </c>
      <c r="G2225" s="126">
        <v>6280.9</v>
      </c>
      <c r="H2225" s="126">
        <v>0</v>
      </c>
      <c r="I2225" s="144">
        <f t="shared" si="68"/>
        <v>0</v>
      </c>
      <c r="J2225" s="147">
        <f t="shared" si="69"/>
        <v>6280.9</v>
      </c>
      <c r="K2225" s="178"/>
    </row>
    <row r="2226" spans="1:11" ht="38.25" x14ac:dyDescent="0.2">
      <c r="A2226" s="122" t="s">
        <v>1280</v>
      </c>
      <c r="B2226" s="123">
        <v>932</v>
      </c>
      <c r="C2226" s="124">
        <v>5</v>
      </c>
      <c r="D2226" s="124">
        <v>2</v>
      </c>
      <c r="E2226" s="125">
        <v>540198450</v>
      </c>
      <c r="F2226" s="123"/>
      <c r="G2226" s="126">
        <v>167329</v>
      </c>
      <c r="H2226" s="126">
        <v>167329</v>
      </c>
      <c r="I2226" s="144">
        <f t="shared" si="68"/>
        <v>100</v>
      </c>
      <c r="J2226" s="147">
        <f t="shared" si="69"/>
        <v>0</v>
      </c>
      <c r="K2226" s="178"/>
    </row>
    <row r="2227" spans="1:11" x14ac:dyDescent="0.2">
      <c r="A2227" s="122" t="s">
        <v>227</v>
      </c>
      <c r="B2227" s="123">
        <v>932</v>
      </c>
      <c r="C2227" s="124">
        <v>5</v>
      </c>
      <c r="D2227" s="124">
        <v>2</v>
      </c>
      <c r="E2227" s="125">
        <v>540198450</v>
      </c>
      <c r="F2227" s="123">
        <v>800</v>
      </c>
      <c r="G2227" s="126">
        <v>167329</v>
      </c>
      <c r="H2227" s="126">
        <v>167329</v>
      </c>
      <c r="I2227" s="144">
        <f t="shared" si="68"/>
        <v>100</v>
      </c>
      <c r="J2227" s="147">
        <f t="shared" si="69"/>
        <v>0</v>
      </c>
      <c r="K2227" s="178"/>
    </row>
    <row r="2228" spans="1:11" ht="38.25" x14ac:dyDescent="0.2">
      <c r="A2228" s="122" t="s">
        <v>740</v>
      </c>
      <c r="B2228" s="123">
        <v>932</v>
      </c>
      <c r="C2228" s="124">
        <v>5</v>
      </c>
      <c r="D2228" s="124">
        <v>2</v>
      </c>
      <c r="E2228" s="125">
        <v>540198453</v>
      </c>
      <c r="F2228" s="123"/>
      <c r="G2228" s="126">
        <v>1163.4000000000001</v>
      </c>
      <c r="H2228" s="126">
        <v>0</v>
      </c>
      <c r="I2228" s="144">
        <f t="shared" si="68"/>
        <v>0</v>
      </c>
      <c r="J2228" s="147">
        <f t="shared" si="69"/>
        <v>1163.4000000000001</v>
      </c>
      <c r="K2228" s="178"/>
    </row>
    <row r="2229" spans="1:11" x14ac:dyDescent="0.2">
      <c r="A2229" s="122" t="s">
        <v>227</v>
      </c>
      <c r="B2229" s="123">
        <v>932</v>
      </c>
      <c r="C2229" s="124">
        <v>5</v>
      </c>
      <c r="D2229" s="124">
        <v>2</v>
      </c>
      <c r="E2229" s="125">
        <v>540198453</v>
      </c>
      <c r="F2229" s="123">
        <v>800</v>
      </c>
      <c r="G2229" s="126">
        <v>1163.4000000000001</v>
      </c>
      <c r="H2229" s="126">
        <v>0</v>
      </c>
      <c r="I2229" s="144">
        <f t="shared" si="68"/>
        <v>0</v>
      </c>
      <c r="J2229" s="147">
        <f t="shared" si="69"/>
        <v>1163.4000000000001</v>
      </c>
      <c r="K2229" s="178"/>
    </row>
    <row r="2230" spans="1:11" ht="25.5" x14ac:dyDescent="0.2">
      <c r="A2230" s="122" t="s">
        <v>741</v>
      </c>
      <c r="B2230" s="123">
        <v>932</v>
      </c>
      <c r="C2230" s="124">
        <v>5</v>
      </c>
      <c r="D2230" s="124">
        <v>2</v>
      </c>
      <c r="E2230" s="125">
        <v>540198454</v>
      </c>
      <c r="F2230" s="123"/>
      <c r="G2230" s="126">
        <v>27374</v>
      </c>
      <c r="H2230" s="126">
        <v>11767.4</v>
      </c>
      <c r="I2230" s="144">
        <f t="shared" si="68"/>
        <v>42.987506392927592</v>
      </c>
      <c r="J2230" s="147">
        <f t="shared" si="69"/>
        <v>15606.6</v>
      </c>
      <c r="K2230" s="178"/>
    </row>
    <row r="2231" spans="1:11" x14ac:dyDescent="0.2">
      <c r="A2231" s="122" t="s">
        <v>227</v>
      </c>
      <c r="B2231" s="123">
        <v>932</v>
      </c>
      <c r="C2231" s="124">
        <v>5</v>
      </c>
      <c r="D2231" s="124">
        <v>2</v>
      </c>
      <c r="E2231" s="125">
        <v>540198454</v>
      </c>
      <c r="F2231" s="123">
        <v>800</v>
      </c>
      <c r="G2231" s="126">
        <v>27374</v>
      </c>
      <c r="H2231" s="126">
        <v>11767.4</v>
      </c>
      <c r="I2231" s="144">
        <f t="shared" si="68"/>
        <v>42.987506392927592</v>
      </c>
      <c r="J2231" s="147">
        <f t="shared" si="69"/>
        <v>15606.6</v>
      </c>
      <c r="K2231" s="178"/>
    </row>
    <row r="2232" spans="1:11" ht="38.25" x14ac:dyDescent="0.2">
      <c r="A2232" s="122" t="s">
        <v>742</v>
      </c>
      <c r="B2232" s="123">
        <v>932</v>
      </c>
      <c r="C2232" s="124">
        <v>5</v>
      </c>
      <c r="D2232" s="124">
        <v>2</v>
      </c>
      <c r="E2232" s="125">
        <v>540198455</v>
      </c>
      <c r="F2232" s="123"/>
      <c r="G2232" s="126">
        <v>21092.6</v>
      </c>
      <c r="H2232" s="126">
        <v>21092.6</v>
      </c>
      <c r="I2232" s="144">
        <f t="shared" si="68"/>
        <v>100</v>
      </c>
      <c r="J2232" s="147">
        <f t="shared" si="69"/>
        <v>0</v>
      </c>
      <c r="K2232" s="178"/>
    </row>
    <row r="2233" spans="1:11" x14ac:dyDescent="0.2">
      <c r="A2233" s="122" t="s">
        <v>227</v>
      </c>
      <c r="B2233" s="123">
        <v>932</v>
      </c>
      <c r="C2233" s="124">
        <v>5</v>
      </c>
      <c r="D2233" s="124">
        <v>2</v>
      </c>
      <c r="E2233" s="125">
        <v>540198455</v>
      </c>
      <c r="F2233" s="123">
        <v>800</v>
      </c>
      <c r="G2233" s="126">
        <v>21092.6</v>
      </c>
      <c r="H2233" s="126">
        <v>21092.6</v>
      </c>
      <c r="I2233" s="144">
        <f t="shared" si="68"/>
        <v>100</v>
      </c>
      <c r="J2233" s="147">
        <f t="shared" si="69"/>
        <v>0</v>
      </c>
      <c r="K2233" s="178"/>
    </row>
    <row r="2234" spans="1:11" ht="25.5" x14ac:dyDescent="0.2">
      <c r="A2234" s="122" t="s">
        <v>1115</v>
      </c>
      <c r="B2234" s="123">
        <v>932</v>
      </c>
      <c r="C2234" s="124">
        <v>5</v>
      </c>
      <c r="D2234" s="124">
        <v>2</v>
      </c>
      <c r="E2234" s="125">
        <v>1600000000</v>
      </c>
      <c r="F2234" s="123"/>
      <c r="G2234" s="126">
        <v>697135.7</v>
      </c>
      <c r="H2234" s="126">
        <v>519900</v>
      </c>
      <c r="I2234" s="144">
        <f t="shared" si="68"/>
        <v>74.576585304697502</v>
      </c>
      <c r="J2234" s="147">
        <f t="shared" si="69"/>
        <v>177235.69999999995</v>
      </c>
      <c r="K2234" s="178"/>
    </row>
    <row r="2235" spans="1:11" ht="25.5" x14ac:dyDescent="0.2">
      <c r="A2235" s="122" t="s">
        <v>738</v>
      </c>
      <c r="B2235" s="123">
        <v>932</v>
      </c>
      <c r="C2235" s="124">
        <v>5</v>
      </c>
      <c r="D2235" s="124">
        <v>2</v>
      </c>
      <c r="E2235" s="125">
        <v>1620000000</v>
      </c>
      <c r="F2235" s="123"/>
      <c r="G2235" s="126">
        <v>697135.7</v>
      </c>
      <c r="H2235" s="126">
        <v>519900</v>
      </c>
      <c r="I2235" s="144">
        <f t="shared" si="68"/>
        <v>74.576585304697502</v>
      </c>
      <c r="J2235" s="147">
        <f t="shared" si="69"/>
        <v>177235.69999999995</v>
      </c>
      <c r="K2235" s="178"/>
    </row>
    <row r="2236" spans="1:11" x14ac:dyDescent="0.2">
      <c r="A2236" s="122" t="s">
        <v>1281</v>
      </c>
      <c r="B2236" s="123">
        <v>932</v>
      </c>
      <c r="C2236" s="124">
        <v>5</v>
      </c>
      <c r="D2236" s="124">
        <v>2</v>
      </c>
      <c r="E2236" s="125" t="s">
        <v>1282</v>
      </c>
      <c r="F2236" s="123"/>
      <c r="G2236" s="126">
        <v>697135.7</v>
      </c>
      <c r="H2236" s="126">
        <v>519900</v>
      </c>
      <c r="I2236" s="144">
        <f t="shared" si="68"/>
        <v>74.576585304697502</v>
      </c>
      <c r="J2236" s="147">
        <f t="shared" si="69"/>
        <v>177235.69999999995</v>
      </c>
      <c r="K2236" s="178"/>
    </row>
    <row r="2237" spans="1:11" x14ac:dyDescent="0.2">
      <c r="A2237" s="122" t="s">
        <v>888</v>
      </c>
      <c r="B2237" s="123">
        <v>932</v>
      </c>
      <c r="C2237" s="124">
        <v>5</v>
      </c>
      <c r="D2237" s="124">
        <v>2</v>
      </c>
      <c r="E2237" s="125" t="s">
        <v>1283</v>
      </c>
      <c r="F2237" s="123"/>
      <c r="G2237" s="126">
        <v>697135.7</v>
      </c>
      <c r="H2237" s="126">
        <v>519900</v>
      </c>
      <c r="I2237" s="144">
        <f t="shared" si="68"/>
        <v>74.576585304697502</v>
      </c>
      <c r="J2237" s="147">
        <f t="shared" si="69"/>
        <v>177235.69999999995</v>
      </c>
      <c r="K2237" s="178"/>
    </row>
    <row r="2238" spans="1:11" x14ac:dyDescent="0.2">
      <c r="A2238" s="122" t="s">
        <v>227</v>
      </c>
      <c r="B2238" s="123">
        <v>932</v>
      </c>
      <c r="C2238" s="124">
        <v>5</v>
      </c>
      <c r="D2238" s="124">
        <v>2</v>
      </c>
      <c r="E2238" s="125" t="s">
        <v>1283</v>
      </c>
      <c r="F2238" s="123">
        <v>800</v>
      </c>
      <c r="G2238" s="126">
        <v>697135.7</v>
      </c>
      <c r="H2238" s="126">
        <v>519900</v>
      </c>
      <c r="I2238" s="144">
        <f t="shared" si="68"/>
        <v>74.576585304697502</v>
      </c>
      <c r="J2238" s="147">
        <f t="shared" si="69"/>
        <v>177235.69999999995</v>
      </c>
      <c r="K2238" s="178"/>
    </row>
    <row r="2239" spans="1:11" x14ac:dyDescent="0.2">
      <c r="A2239" s="122" t="s">
        <v>160</v>
      </c>
      <c r="B2239" s="123">
        <v>932</v>
      </c>
      <c r="C2239" s="124">
        <v>5</v>
      </c>
      <c r="D2239" s="124">
        <v>3</v>
      </c>
      <c r="E2239" s="125"/>
      <c r="F2239" s="123"/>
      <c r="G2239" s="126">
        <v>290847.3</v>
      </c>
      <c r="H2239" s="126">
        <v>46685.1</v>
      </c>
      <c r="I2239" s="144">
        <f t="shared" si="68"/>
        <v>16.051412545345961</v>
      </c>
      <c r="J2239" s="147">
        <f t="shared" si="69"/>
        <v>244162.19999999998</v>
      </c>
      <c r="K2239" s="178"/>
    </row>
    <row r="2240" spans="1:11" ht="38.25" x14ac:dyDescent="0.2">
      <c r="A2240" s="122" t="s">
        <v>1150</v>
      </c>
      <c r="B2240" s="123">
        <v>932</v>
      </c>
      <c r="C2240" s="124">
        <v>5</v>
      </c>
      <c r="D2240" s="124">
        <v>3</v>
      </c>
      <c r="E2240" s="125">
        <v>500000000</v>
      </c>
      <c r="F2240" s="123"/>
      <c r="G2240" s="126">
        <v>14497.3</v>
      </c>
      <c r="H2240" s="126">
        <v>0</v>
      </c>
      <c r="I2240" s="144">
        <f t="shared" si="68"/>
        <v>0</v>
      </c>
      <c r="J2240" s="147">
        <f t="shared" si="69"/>
        <v>14497.3</v>
      </c>
      <c r="K2240" s="178"/>
    </row>
    <row r="2241" spans="1:11" ht="25.5" x14ac:dyDescent="0.2">
      <c r="A2241" s="122" t="s">
        <v>1151</v>
      </c>
      <c r="B2241" s="123">
        <v>932</v>
      </c>
      <c r="C2241" s="124">
        <v>5</v>
      </c>
      <c r="D2241" s="124">
        <v>3</v>
      </c>
      <c r="E2241" s="125">
        <v>540000000</v>
      </c>
      <c r="F2241" s="123"/>
      <c r="G2241" s="126">
        <v>14497.3</v>
      </c>
      <c r="H2241" s="126">
        <v>0</v>
      </c>
      <c r="I2241" s="144">
        <f t="shared" si="68"/>
        <v>0</v>
      </c>
      <c r="J2241" s="147">
        <f t="shared" si="69"/>
        <v>14497.3</v>
      </c>
      <c r="K2241" s="178"/>
    </row>
    <row r="2242" spans="1:11" ht="25.5" x14ac:dyDescent="0.2">
      <c r="A2242" s="122" t="s">
        <v>1151</v>
      </c>
      <c r="B2242" s="123">
        <v>932</v>
      </c>
      <c r="C2242" s="124">
        <v>5</v>
      </c>
      <c r="D2242" s="124">
        <v>3</v>
      </c>
      <c r="E2242" s="125">
        <v>540100000</v>
      </c>
      <c r="F2242" s="123"/>
      <c r="G2242" s="126">
        <v>14497.3</v>
      </c>
      <c r="H2242" s="126">
        <v>0</v>
      </c>
      <c r="I2242" s="144">
        <f t="shared" si="68"/>
        <v>0</v>
      </c>
      <c r="J2242" s="147">
        <f t="shared" si="69"/>
        <v>14497.3</v>
      </c>
      <c r="K2242" s="178"/>
    </row>
    <row r="2243" spans="1:11" ht="25.5" x14ac:dyDescent="0.2">
      <c r="A2243" s="122" t="s">
        <v>527</v>
      </c>
      <c r="B2243" s="123">
        <v>932</v>
      </c>
      <c r="C2243" s="124">
        <v>5</v>
      </c>
      <c r="D2243" s="124">
        <v>3</v>
      </c>
      <c r="E2243" s="125">
        <v>540100320</v>
      </c>
      <c r="F2243" s="123"/>
      <c r="G2243" s="126">
        <v>14497.3</v>
      </c>
      <c r="H2243" s="126">
        <v>0</v>
      </c>
      <c r="I2243" s="144">
        <f t="shared" si="68"/>
        <v>0</v>
      </c>
      <c r="J2243" s="147">
        <f t="shared" si="69"/>
        <v>14497.3</v>
      </c>
      <c r="K2243" s="178"/>
    </row>
    <row r="2244" spans="1:11" ht="25.5" x14ac:dyDescent="0.2">
      <c r="A2244" s="122" t="s">
        <v>233</v>
      </c>
      <c r="B2244" s="123">
        <v>932</v>
      </c>
      <c r="C2244" s="124">
        <v>5</v>
      </c>
      <c r="D2244" s="124">
        <v>3</v>
      </c>
      <c r="E2244" s="125">
        <v>540100320</v>
      </c>
      <c r="F2244" s="123">
        <v>200</v>
      </c>
      <c r="G2244" s="126">
        <v>14497.3</v>
      </c>
      <c r="H2244" s="126">
        <v>0</v>
      </c>
      <c r="I2244" s="144">
        <f t="shared" si="68"/>
        <v>0</v>
      </c>
      <c r="J2244" s="147">
        <f t="shared" si="69"/>
        <v>14497.3</v>
      </c>
      <c r="K2244" s="178"/>
    </row>
    <row r="2245" spans="1:11" ht="25.5" x14ac:dyDescent="0.2">
      <c r="A2245" s="122" t="s">
        <v>1284</v>
      </c>
      <c r="B2245" s="123">
        <v>932</v>
      </c>
      <c r="C2245" s="124">
        <v>5</v>
      </c>
      <c r="D2245" s="124">
        <v>3</v>
      </c>
      <c r="E2245" s="125">
        <v>3300000000</v>
      </c>
      <c r="F2245" s="123"/>
      <c r="G2245" s="126">
        <v>276350</v>
      </c>
      <c r="H2245" s="126">
        <v>46685.1</v>
      </c>
      <c r="I2245" s="144">
        <f t="shared" si="68"/>
        <v>16.893468427718471</v>
      </c>
      <c r="J2245" s="147">
        <f t="shared" si="69"/>
        <v>229664.9</v>
      </c>
      <c r="K2245" s="178"/>
    </row>
    <row r="2246" spans="1:11" x14ac:dyDescent="0.2">
      <c r="A2246" s="122" t="s">
        <v>398</v>
      </c>
      <c r="B2246" s="123">
        <v>932</v>
      </c>
      <c r="C2246" s="124">
        <v>5</v>
      </c>
      <c r="D2246" s="124">
        <v>3</v>
      </c>
      <c r="E2246" s="125">
        <v>3320000000</v>
      </c>
      <c r="F2246" s="123"/>
      <c r="G2246" s="126">
        <v>276350</v>
      </c>
      <c r="H2246" s="126">
        <v>46685.1</v>
      </c>
      <c r="I2246" s="144">
        <f t="shared" si="68"/>
        <v>16.893468427718471</v>
      </c>
      <c r="J2246" s="147">
        <f t="shared" si="69"/>
        <v>229664.9</v>
      </c>
      <c r="K2246" s="178"/>
    </row>
    <row r="2247" spans="1:11" x14ac:dyDescent="0.2">
      <c r="A2247" s="122" t="s">
        <v>398</v>
      </c>
      <c r="B2247" s="123">
        <v>932</v>
      </c>
      <c r="C2247" s="124">
        <v>5</v>
      </c>
      <c r="D2247" s="124">
        <v>3</v>
      </c>
      <c r="E2247" s="125" t="s">
        <v>1285</v>
      </c>
      <c r="F2247" s="123"/>
      <c r="G2247" s="126">
        <v>276350</v>
      </c>
      <c r="H2247" s="126">
        <v>46685.1</v>
      </c>
      <c r="I2247" s="144">
        <f t="shared" si="68"/>
        <v>16.893468427718471</v>
      </c>
      <c r="J2247" s="147">
        <f t="shared" si="69"/>
        <v>229664.9</v>
      </c>
      <c r="K2247" s="178"/>
    </row>
    <row r="2248" spans="1:11" ht="38.25" x14ac:dyDescent="0.2">
      <c r="A2248" s="122" t="s">
        <v>743</v>
      </c>
      <c r="B2248" s="123">
        <v>932</v>
      </c>
      <c r="C2248" s="124">
        <v>5</v>
      </c>
      <c r="D2248" s="124">
        <v>3</v>
      </c>
      <c r="E2248" s="125" t="s">
        <v>1286</v>
      </c>
      <c r="F2248" s="123"/>
      <c r="G2248" s="126">
        <v>175328</v>
      </c>
      <c r="H2248" s="126">
        <v>5086.6000000000004</v>
      </c>
      <c r="I2248" s="144">
        <f t="shared" si="68"/>
        <v>2.9011909107501372</v>
      </c>
      <c r="J2248" s="147">
        <f t="shared" si="69"/>
        <v>170241.4</v>
      </c>
      <c r="K2248" s="178"/>
    </row>
    <row r="2249" spans="1:11" x14ac:dyDescent="0.2">
      <c r="A2249" s="122" t="s">
        <v>250</v>
      </c>
      <c r="B2249" s="123">
        <v>932</v>
      </c>
      <c r="C2249" s="124">
        <v>5</v>
      </c>
      <c r="D2249" s="124">
        <v>3</v>
      </c>
      <c r="E2249" s="125" t="s">
        <v>1286</v>
      </c>
      <c r="F2249" s="123">
        <v>500</v>
      </c>
      <c r="G2249" s="126">
        <v>175328</v>
      </c>
      <c r="H2249" s="126">
        <v>5086.6000000000004</v>
      </c>
      <c r="I2249" s="144">
        <f t="shared" si="68"/>
        <v>2.9011909107501372</v>
      </c>
      <c r="J2249" s="147">
        <f t="shared" si="69"/>
        <v>170241.4</v>
      </c>
      <c r="K2249" s="178"/>
    </row>
    <row r="2250" spans="1:11" x14ac:dyDescent="0.2">
      <c r="A2250" s="122" t="s">
        <v>529</v>
      </c>
      <c r="B2250" s="123">
        <v>932</v>
      </c>
      <c r="C2250" s="124">
        <v>5</v>
      </c>
      <c r="D2250" s="124">
        <v>3</v>
      </c>
      <c r="E2250" s="125" t="s">
        <v>1287</v>
      </c>
      <c r="F2250" s="123"/>
      <c r="G2250" s="126">
        <v>101022</v>
      </c>
      <c r="H2250" s="126">
        <v>41598.5</v>
      </c>
      <c r="I2250" s="144">
        <f t="shared" ref="I2250:I2313" si="70">H2250/G2250*100</f>
        <v>41.177664271148856</v>
      </c>
      <c r="J2250" s="147">
        <f t="shared" ref="J2250:J2313" si="71">G2250-H2250</f>
        <v>59423.5</v>
      </c>
      <c r="K2250" s="178"/>
    </row>
    <row r="2251" spans="1:11" x14ac:dyDescent="0.2">
      <c r="A2251" s="122" t="s">
        <v>250</v>
      </c>
      <c r="B2251" s="123">
        <v>932</v>
      </c>
      <c r="C2251" s="124">
        <v>5</v>
      </c>
      <c r="D2251" s="124">
        <v>3</v>
      </c>
      <c r="E2251" s="125" t="s">
        <v>1287</v>
      </c>
      <c r="F2251" s="123">
        <v>500</v>
      </c>
      <c r="G2251" s="126">
        <v>101022</v>
      </c>
      <c r="H2251" s="126">
        <v>41598.5</v>
      </c>
      <c r="I2251" s="144">
        <f t="shared" si="70"/>
        <v>41.177664271148856</v>
      </c>
      <c r="J2251" s="147">
        <f t="shared" si="71"/>
        <v>59423.5</v>
      </c>
      <c r="K2251" s="178"/>
    </row>
    <row r="2252" spans="1:11" x14ac:dyDescent="0.2">
      <c r="A2252" s="122" t="s">
        <v>146</v>
      </c>
      <c r="B2252" s="123">
        <v>932</v>
      </c>
      <c r="C2252" s="124">
        <v>5</v>
      </c>
      <c r="D2252" s="124">
        <v>5</v>
      </c>
      <c r="E2252" s="125"/>
      <c r="F2252" s="123"/>
      <c r="G2252" s="126">
        <v>35913</v>
      </c>
      <c r="H2252" s="126">
        <v>18086.400000000001</v>
      </c>
      <c r="I2252" s="144">
        <f t="shared" si="70"/>
        <v>50.361707459694259</v>
      </c>
      <c r="J2252" s="147">
        <f t="shared" si="71"/>
        <v>17826.599999999999</v>
      </c>
      <c r="K2252" s="178"/>
    </row>
    <row r="2253" spans="1:11" x14ac:dyDescent="0.2">
      <c r="A2253" s="122" t="s">
        <v>230</v>
      </c>
      <c r="B2253" s="123">
        <v>932</v>
      </c>
      <c r="C2253" s="124">
        <v>5</v>
      </c>
      <c r="D2253" s="124">
        <v>5</v>
      </c>
      <c r="E2253" s="125">
        <v>8900000000</v>
      </c>
      <c r="F2253" s="123"/>
      <c r="G2253" s="126">
        <v>35913</v>
      </c>
      <c r="H2253" s="126">
        <v>18086.400000000001</v>
      </c>
      <c r="I2253" s="144">
        <f t="shared" si="70"/>
        <v>50.361707459694259</v>
      </c>
      <c r="J2253" s="147">
        <f t="shared" si="71"/>
        <v>17826.599999999999</v>
      </c>
      <c r="K2253" s="178"/>
    </row>
    <row r="2254" spans="1:11" x14ac:dyDescent="0.2">
      <c r="A2254" s="122" t="s">
        <v>230</v>
      </c>
      <c r="B2254" s="123">
        <v>932</v>
      </c>
      <c r="C2254" s="124">
        <v>5</v>
      </c>
      <c r="D2254" s="124">
        <v>5</v>
      </c>
      <c r="E2254" s="125">
        <v>8900000110</v>
      </c>
      <c r="F2254" s="123"/>
      <c r="G2254" s="126">
        <v>27511</v>
      </c>
      <c r="H2254" s="126">
        <v>14070.6</v>
      </c>
      <c r="I2254" s="144">
        <f t="shared" si="70"/>
        <v>51.145360037803066</v>
      </c>
      <c r="J2254" s="147">
        <f t="shared" si="71"/>
        <v>13440.4</v>
      </c>
      <c r="K2254" s="178"/>
    </row>
    <row r="2255" spans="1:11" ht="38.25" x14ac:dyDescent="0.2">
      <c r="A2255" s="122" t="s">
        <v>231</v>
      </c>
      <c r="B2255" s="123">
        <v>932</v>
      </c>
      <c r="C2255" s="124">
        <v>5</v>
      </c>
      <c r="D2255" s="124">
        <v>5</v>
      </c>
      <c r="E2255" s="125">
        <v>8900000110</v>
      </c>
      <c r="F2255" s="123">
        <v>100</v>
      </c>
      <c r="G2255" s="126">
        <v>27511</v>
      </c>
      <c r="H2255" s="126">
        <v>14070.6</v>
      </c>
      <c r="I2255" s="144">
        <f t="shared" si="70"/>
        <v>51.145360037803066</v>
      </c>
      <c r="J2255" s="147">
        <f t="shared" si="71"/>
        <v>13440.4</v>
      </c>
      <c r="K2255" s="178"/>
    </row>
    <row r="2256" spans="1:11" x14ac:dyDescent="0.2">
      <c r="A2256" s="122" t="s">
        <v>230</v>
      </c>
      <c r="B2256" s="123">
        <v>932</v>
      </c>
      <c r="C2256" s="124">
        <v>5</v>
      </c>
      <c r="D2256" s="124">
        <v>5</v>
      </c>
      <c r="E2256" s="125">
        <v>8900000190</v>
      </c>
      <c r="F2256" s="123"/>
      <c r="G2256" s="126">
        <v>3066</v>
      </c>
      <c r="H2256" s="126">
        <v>1131.5999999999999</v>
      </c>
      <c r="I2256" s="144">
        <f t="shared" si="70"/>
        <v>36.908023483365952</v>
      </c>
      <c r="J2256" s="147">
        <f t="shared" si="71"/>
        <v>1934.4</v>
      </c>
      <c r="K2256" s="178"/>
    </row>
    <row r="2257" spans="1:11" ht="38.25" x14ac:dyDescent="0.2">
      <c r="A2257" s="122" t="s">
        <v>231</v>
      </c>
      <c r="B2257" s="123">
        <v>932</v>
      </c>
      <c r="C2257" s="124">
        <v>5</v>
      </c>
      <c r="D2257" s="124">
        <v>5</v>
      </c>
      <c r="E2257" s="125">
        <v>8900000190</v>
      </c>
      <c r="F2257" s="123">
        <v>100</v>
      </c>
      <c r="G2257" s="126">
        <v>666.4</v>
      </c>
      <c r="H2257" s="126">
        <v>234.1</v>
      </c>
      <c r="I2257" s="144">
        <f t="shared" si="70"/>
        <v>35.129051620648262</v>
      </c>
      <c r="J2257" s="147">
        <f t="shared" si="71"/>
        <v>432.29999999999995</v>
      </c>
      <c r="K2257" s="178"/>
    </row>
    <row r="2258" spans="1:11" ht="25.5" x14ac:dyDescent="0.2">
      <c r="A2258" s="122" t="s">
        <v>233</v>
      </c>
      <c r="B2258" s="123">
        <v>932</v>
      </c>
      <c r="C2258" s="124">
        <v>5</v>
      </c>
      <c r="D2258" s="124">
        <v>5</v>
      </c>
      <c r="E2258" s="125">
        <v>8900000190</v>
      </c>
      <c r="F2258" s="123">
        <v>200</v>
      </c>
      <c r="G2258" s="126">
        <v>2398.6</v>
      </c>
      <c r="H2258" s="126">
        <v>897.5</v>
      </c>
      <c r="I2258" s="144">
        <f t="shared" si="70"/>
        <v>37.417660301842744</v>
      </c>
      <c r="J2258" s="147">
        <f t="shared" si="71"/>
        <v>1501.1</v>
      </c>
      <c r="K2258" s="178"/>
    </row>
    <row r="2259" spans="1:11" x14ac:dyDescent="0.2">
      <c r="A2259" s="122" t="s">
        <v>227</v>
      </c>
      <c r="B2259" s="123">
        <v>932</v>
      </c>
      <c r="C2259" s="124">
        <v>5</v>
      </c>
      <c r="D2259" s="124">
        <v>5</v>
      </c>
      <c r="E2259" s="125">
        <v>8900000190</v>
      </c>
      <c r="F2259" s="123">
        <v>800</v>
      </c>
      <c r="G2259" s="126">
        <v>1</v>
      </c>
      <c r="H2259" s="126">
        <v>0</v>
      </c>
      <c r="I2259" s="144">
        <f t="shared" si="70"/>
        <v>0</v>
      </c>
      <c r="J2259" s="147">
        <f t="shared" si="71"/>
        <v>1</v>
      </c>
      <c r="K2259" s="178"/>
    </row>
    <row r="2260" spans="1:11" ht="25.5" x14ac:dyDescent="0.2">
      <c r="A2260" s="122" t="s">
        <v>386</v>
      </c>
      <c r="B2260" s="123">
        <v>932</v>
      </c>
      <c r="C2260" s="124">
        <v>5</v>
      </c>
      <c r="D2260" s="124">
        <v>5</v>
      </c>
      <c r="E2260" s="125">
        <v>8900040430</v>
      </c>
      <c r="F2260" s="123"/>
      <c r="G2260" s="126">
        <v>5206</v>
      </c>
      <c r="H2260" s="126">
        <v>2884.2</v>
      </c>
      <c r="I2260" s="144">
        <f t="shared" si="70"/>
        <v>55.40145985401459</v>
      </c>
      <c r="J2260" s="147">
        <f t="shared" si="71"/>
        <v>2321.8000000000002</v>
      </c>
      <c r="K2260" s="178"/>
    </row>
    <row r="2261" spans="1:11" ht="38.25" x14ac:dyDescent="0.2">
      <c r="A2261" s="122" t="s">
        <v>231</v>
      </c>
      <c r="B2261" s="123">
        <v>932</v>
      </c>
      <c r="C2261" s="124">
        <v>5</v>
      </c>
      <c r="D2261" s="124">
        <v>5</v>
      </c>
      <c r="E2261" s="125">
        <v>8900040430</v>
      </c>
      <c r="F2261" s="123">
        <v>100</v>
      </c>
      <c r="G2261" s="126">
        <v>5206</v>
      </c>
      <c r="H2261" s="126">
        <v>2884.2</v>
      </c>
      <c r="I2261" s="144">
        <f t="shared" si="70"/>
        <v>55.40145985401459</v>
      </c>
      <c r="J2261" s="147">
        <f t="shared" si="71"/>
        <v>2321.8000000000002</v>
      </c>
      <c r="K2261" s="178"/>
    </row>
    <row r="2262" spans="1:11" ht="25.5" x14ac:dyDescent="0.2">
      <c r="A2262" s="122" t="s">
        <v>1463</v>
      </c>
      <c r="B2262" s="123">
        <v>932</v>
      </c>
      <c r="C2262" s="124">
        <v>5</v>
      </c>
      <c r="D2262" s="124">
        <v>5</v>
      </c>
      <c r="E2262" s="125">
        <v>8900055490</v>
      </c>
      <c r="F2262" s="123"/>
      <c r="G2262" s="126">
        <v>130</v>
      </c>
      <c r="H2262" s="126">
        <v>0</v>
      </c>
      <c r="I2262" s="144">
        <f t="shared" si="70"/>
        <v>0</v>
      </c>
      <c r="J2262" s="147">
        <f t="shared" si="71"/>
        <v>130</v>
      </c>
      <c r="K2262" s="178"/>
    </row>
    <row r="2263" spans="1:11" ht="38.25" x14ac:dyDescent="0.2">
      <c r="A2263" s="122" t="s">
        <v>231</v>
      </c>
      <c r="B2263" s="123">
        <v>932</v>
      </c>
      <c r="C2263" s="124">
        <v>5</v>
      </c>
      <c r="D2263" s="124">
        <v>5</v>
      </c>
      <c r="E2263" s="125">
        <v>8900055490</v>
      </c>
      <c r="F2263" s="123">
        <v>100</v>
      </c>
      <c r="G2263" s="126">
        <v>130</v>
      </c>
      <c r="H2263" s="126">
        <v>0</v>
      </c>
      <c r="I2263" s="144">
        <f t="shared" si="70"/>
        <v>0</v>
      </c>
      <c r="J2263" s="147">
        <f t="shared" si="71"/>
        <v>130</v>
      </c>
      <c r="K2263" s="178"/>
    </row>
    <row r="2264" spans="1:11" x14ac:dyDescent="0.2">
      <c r="A2264" s="122" t="s">
        <v>161</v>
      </c>
      <c r="B2264" s="123">
        <v>932</v>
      </c>
      <c r="C2264" s="124">
        <v>7</v>
      </c>
      <c r="D2264" s="124"/>
      <c r="E2264" s="125"/>
      <c r="F2264" s="123"/>
      <c r="G2264" s="126">
        <v>4918059.5999999996</v>
      </c>
      <c r="H2264" s="126">
        <v>1171614.3999999999</v>
      </c>
      <c r="I2264" s="144">
        <f t="shared" si="70"/>
        <v>23.822696251993367</v>
      </c>
      <c r="J2264" s="147">
        <f t="shared" si="71"/>
        <v>3746445.1999999997</v>
      </c>
      <c r="K2264" s="178"/>
    </row>
    <row r="2265" spans="1:11" x14ac:dyDescent="0.2">
      <c r="A2265" s="122" t="s">
        <v>149</v>
      </c>
      <c r="B2265" s="123">
        <v>932</v>
      </c>
      <c r="C2265" s="124">
        <v>7</v>
      </c>
      <c r="D2265" s="124">
        <v>1</v>
      </c>
      <c r="E2265" s="125"/>
      <c r="F2265" s="123"/>
      <c r="G2265" s="126">
        <v>35000</v>
      </c>
      <c r="H2265" s="126">
        <v>10500</v>
      </c>
      <c r="I2265" s="144">
        <f t="shared" si="70"/>
        <v>30</v>
      </c>
      <c r="J2265" s="147">
        <f t="shared" si="71"/>
        <v>24500</v>
      </c>
      <c r="K2265" s="178"/>
    </row>
    <row r="2266" spans="1:11" x14ac:dyDescent="0.2">
      <c r="A2266" s="122" t="s">
        <v>379</v>
      </c>
      <c r="B2266" s="123">
        <v>932</v>
      </c>
      <c r="C2266" s="124">
        <v>7</v>
      </c>
      <c r="D2266" s="124">
        <v>1</v>
      </c>
      <c r="E2266" s="125">
        <v>9500000000</v>
      </c>
      <c r="F2266" s="123"/>
      <c r="G2266" s="126">
        <v>35000</v>
      </c>
      <c r="H2266" s="126">
        <v>10500</v>
      </c>
      <c r="I2266" s="144">
        <f t="shared" si="70"/>
        <v>30</v>
      </c>
      <c r="J2266" s="147">
        <f t="shared" si="71"/>
        <v>24500</v>
      </c>
      <c r="K2266" s="178"/>
    </row>
    <row r="2267" spans="1:11" x14ac:dyDescent="0.2">
      <c r="A2267" s="122" t="s">
        <v>887</v>
      </c>
      <c r="B2267" s="123">
        <v>932</v>
      </c>
      <c r="C2267" s="124">
        <v>7</v>
      </c>
      <c r="D2267" s="124">
        <v>1</v>
      </c>
      <c r="E2267" s="125">
        <v>9500040310</v>
      </c>
      <c r="F2267" s="123"/>
      <c r="G2267" s="126">
        <v>35000</v>
      </c>
      <c r="H2267" s="126">
        <v>10500</v>
      </c>
      <c r="I2267" s="144">
        <f t="shared" si="70"/>
        <v>30</v>
      </c>
      <c r="J2267" s="147">
        <f t="shared" si="71"/>
        <v>24500</v>
      </c>
      <c r="K2267" s="178"/>
    </row>
    <row r="2268" spans="1:11" ht="25.5" x14ac:dyDescent="0.2">
      <c r="A2268" s="122" t="s">
        <v>233</v>
      </c>
      <c r="B2268" s="123">
        <v>932</v>
      </c>
      <c r="C2268" s="124">
        <v>7</v>
      </c>
      <c r="D2268" s="124">
        <v>1</v>
      </c>
      <c r="E2268" s="125">
        <v>9500040310</v>
      </c>
      <c r="F2268" s="123">
        <v>200</v>
      </c>
      <c r="G2268" s="126">
        <v>35000</v>
      </c>
      <c r="H2268" s="126">
        <v>10500</v>
      </c>
      <c r="I2268" s="144">
        <f t="shared" si="70"/>
        <v>30</v>
      </c>
      <c r="J2268" s="147">
        <f t="shared" si="71"/>
        <v>24500</v>
      </c>
      <c r="K2268" s="178"/>
    </row>
    <row r="2269" spans="1:11" x14ac:dyDescent="0.2">
      <c r="A2269" s="122" t="s">
        <v>135</v>
      </c>
      <c r="B2269" s="123">
        <v>932</v>
      </c>
      <c r="C2269" s="124">
        <v>7</v>
      </c>
      <c r="D2269" s="124">
        <v>2</v>
      </c>
      <c r="E2269" s="125"/>
      <c r="F2269" s="123"/>
      <c r="G2269" s="126">
        <v>4883059.5999999996</v>
      </c>
      <c r="H2269" s="126">
        <v>1161114.3999999999</v>
      </c>
      <c r="I2269" s="144">
        <f t="shared" si="70"/>
        <v>23.778419579396491</v>
      </c>
      <c r="J2269" s="147">
        <f t="shared" si="71"/>
        <v>3721945.1999999997</v>
      </c>
      <c r="K2269" s="178"/>
    </row>
    <row r="2270" spans="1:11" ht="25.5" x14ac:dyDescent="0.2">
      <c r="A2270" s="122" t="s">
        <v>1039</v>
      </c>
      <c r="B2270" s="123">
        <v>932</v>
      </c>
      <c r="C2270" s="124">
        <v>7</v>
      </c>
      <c r="D2270" s="124">
        <v>2</v>
      </c>
      <c r="E2270" s="125">
        <v>700000000</v>
      </c>
      <c r="F2270" s="123"/>
      <c r="G2270" s="126">
        <v>4883059.5999999996</v>
      </c>
      <c r="H2270" s="126">
        <v>1161114.3999999999</v>
      </c>
      <c r="I2270" s="144">
        <f t="shared" si="70"/>
        <v>23.778419579396491</v>
      </c>
      <c r="J2270" s="147">
        <f t="shared" si="71"/>
        <v>3721945.1999999997</v>
      </c>
      <c r="K2270" s="178"/>
    </row>
    <row r="2271" spans="1:11" x14ac:dyDescent="0.2">
      <c r="A2271" s="122" t="s">
        <v>445</v>
      </c>
      <c r="B2271" s="123">
        <v>932</v>
      </c>
      <c r="C2271" s="124">
        <v>7</v>
      </c>
      <c r="D2271" s="124">
        <v>2</v>
      </c>
      <c r="E2271" s="125">
        <v>720000000</v>
      </c>
      <c r="F2271" s="123"/>
      <c r="G2271" s="126">
        <v>4883059.5999999996</v>
      </c>
      <c r="H2271" s="126">
        <v>1161114.3999999999</v>
      </c>
      <c r="I2271" s="144">
        <f t="shared" si="70"/>
        <v>23.778419579396491</v>
      </c>
      <c r="J2271" s="147">
        <f t="shared" si="71"/>
        <v>3721945.1999999997</v>
      </c>
      <c r="K2271" s="178"/>
    </row>
    <row r="2272" spans="1:11" x14ac:dyDescent="0.2">
      <c r="A2272" s="122" t="s">
        <v>351</v>
      </c>
      <c r="B2272" s="123">
        <v>932</v>
      </c>
      <c r="C2272" s="124">
        <v>7</v>
      </c>
      <c r="D2272" s="124">
        <v>2</v>
      </c>
      <c r="E2272" s="125" t="s">
        <v>1164</v>
      </c>
      <c r="F2272" s="123"/>
      <c r="G2272" s="126">
        <v>4883059.5999999996</v>
      </c>
      <c r="H2272" s="126">
        <v>1161114.3999999999</v>
      </c>
      <c r="I2272" s="144">
        <f t="shared" si="70"/>
        <v>23.778419579396491</v>
      </c>
      <c r="J2272" s="147">
        <f t="shared" si="71"/>
        <v>3721945.1999999997</v>
      </c>
      <c r="K2272" s="178"/>
    </row>
    <row r="2273" spans="1:11" ht="25.5" x14ac:dyDescent="0.2">
      <c r="A2273" s="122" t="s">
        <v>1288</v>
      </c>
      <c r="B2273" s="123">
        <v>932</v>
      </c>
      <c r="C2273" s="124">
        <v>7</v>
      </c>
      <c r="D2273" s="124">
        <v>2</v>
      </c>
      <c r="E2273" s="125" t="s">
        <v>1289</v>
      </c>
      <c r="F2273" s="123"/>
      <c r="G2273" s="126">
        <v>2754996.4</v>
      </c>
      <c r="H2273" s="126">
        <v>452139.1</v>
      </c>
      <c r="I2273" s="144">
        <f t="shared" si="70"/>
        <v>16.411604022422679</v>
      </c>
      <c r="J2273" s="147">
        <f t="shared" si="71"/>
        <v>2302857.2999999998</v>
      </c>
      <c r="K2273" s="178"/>
    </row>
    <row r="2274" spans="1:11" ht="25.5" x14ac:dyDescent="0.2">
      <c r="A2274" s="122" t="s">
        <v>263</v>
      </c>
      <c r="B2274" s="123">
        <v>932</v>
      </c>
      <c r="C2274" s="124">
        <v>7</v>
      </c>
      <c r="D2274" s="124">
        <v>2</v>
      </c>
      <c r="E2274" s="125" t="s">
        <v>1289</v>
      </c>
      <c r="F2274" s="123">
        <v>400</v>
      </c>
      <c r="G2274" s="126">
        <v>2754996.4</v>
      </c>
      <c r="H2274" s="126">
        <v>452139.1</v>
      </c>
      <c r="I2274" s="144">
        <f t="shared" si="70"/>
        <v>16.411604022422679</v>
      </c>
      <c r="J2274" s="147">
        <f t="shared" si="71"/>
        <v>2302857.2999999998</v>
      </c>
      <c r="K2274" s="178"/>
    </row>
    <row r="2275" spans="1:11" ht="38.25" x14ac:dyDescent="0.2">
      <c r="A2275" s="122" t="s">
        <v>1504</v>
      </c>
      <c r="B2275" s="123">
        <v>932</v>
      </c>
      <c r="C2275" s="124">
        <v>7</v>
      </c>
      <c r="D2275" s="124">
        <v>2</v>
      </c>
      <c r="E2275" s="125" t="s">
        <v>1505</v>
      </c>
      <c r="F2275" s="123"/>
      <c r="G2275" s="126">
        <v>111388.1</v>
      </c>
      <c r="H2275" s="126">
        <v>0</v>
      </c>
      <c r="I2275" s="144">
        <f t="shared" si="70"/>
        <v>0</v>
      </c>
      <c r="J2275" s="147">
        <f t="shared" si="71"/>
        <v>111388.1</v>
      </c>
      <c r="K2275" s="178"/>
    </row>
    <row r="2276" spans="1:11" ht="25.5" x14ac:dyDescent="0.2">
      <c r="A2276" s="122" t="s">
        <v>263</v>
      </c>
      <c r="B2276" s="123">
        <v>932</v>
      </c>
      <c r="C2276" s="124">
        <v>7</v>
      </c>
      <c r="D2276" s="124">
        <v>2</v>
      </c>
      <c r="E2276" s="125" t="s">
        <v>1505</v>
      </c>
      <c r="F2276" s="123">
        <v>400</v>
      </c>
      <c r="G2276" s="126">
        <v>111388.1</v>
      </c>
      <c r="H2276" s="126">
        <v>0</v>
      </c>
      <c r="I2276" s="144">
        <f t="shared" si="70"/>
        <v>0</v>
      </c>
      <c r="J2276" s="147">
        <f t="shared" si="71"/>
        <v>111388.1</v>
      </c>
      <c r="K2276" s="178"/>
    </row>
    <row r="2277" spans="1:11" ht="38.25" x14ac:dyDescent="0.2">
      <c r="A2277" s="122" t="s">
        <v>744</v>
      </c>
      <c r="B2277" s="123">
        <v>932</v>
      </c>
      <c r="C2277" s="124">
        <v>7</v>
      </c>
      <c r="D2277" s="124">
        <v>2</v>
      </c>
      <c r="E2277" s="125" t="s">
        <v>1290</v>
      </c>
      <c r="F2277" s="123"/>
      <c r="G2277" s="126">
        <v>1820766.8</v>
      </c>
      <c r="H2277" s="126">
        <v>636184.69999999995</v>
      </c>
      <c r="I2277" s="144">
        <f t="shared" si="70"/>
        <v>34.940482218810224</v>
      </c>
      <c r="J2277" s="147">
        <f t="shared" si="71"/>
        <v>1184582.1000000001</v>
      </c>
      <c r="K2277" s="178"/>
    </row>
    <row r="2278" spans="1:11" ht="25.5" x14ac:dyDescent="0.2">
      <c r="A2278" s="122" t="s">
        <v>263</v>
      </c>
      <c r="B2278" s="123">
        <v>932</v>
      </c>
      <c r="C2278" s="124">
        <v>7</v>
      </c>
      <c r="D2278" s="124">
        <v>2</v>
      </c>
      <c r="E2278" s="125" t="s">
        <v>1290</v>
      </c>
      <c r="F2278" s="123">
        <v>400</v>
      </c>
      <c r="G2278" s="126">
        <v>1820766.8</v>
      </c>
      <c r="H2278" s="126">
        <v>636184.69999999995</v>
      </c>
      <c r="I2278" s="144">
        <f t="shared" si="70"/>
        <v>34.940482218810224</v>
      </c>
      <c r="J2278" s="147">
        <f t="shared" si="71"/>
        <v>1184582.1000000001</v>
      </c>
      <c r="K2278" s="178"/>
    </row>
    <row r="2279" spans="1:11" ht="51" x14ac:dyDescent="0.2">
      <c r="A2279" s="122" t="s">
        <v>1506</v>
      </c>
      <c r="B2279" s="123">
        <v>932</v>
      </c>
      <c r="C2279" s="124">
        <v>7</v>
      </c>
      <c r="D2279" s="124">
        <v>2</v>
      </c>
      <c r="E2279" s="125" t="s">
        <v>1507</v>
      </c>
      <c r="F2279" s="123"/>
      <c r="G2279" s="126">
        <v>195908.3</v>
      </c>
      <c r="H2279" s="126">
        <v>72790.600000000006</v>
      </c>
      <c r="I2279" s="144">
        <f t="shared" si="70"/>
        <v>37.155444664672203</v>
      </c>
      <c r="J2279" s="147">
        <f t="shared" si="71"/>
        <v>123117.69999999998</v>
      </c>
      <c r="K2279" s="178"/>
    </row>
    <row r="2280" spans="1:11" ht="25.5" x14ac:dyDescent="0.2">
      <c r="A2280" s="122" t="s">
        <v>263</v>
      </c>
      <c r="B2280" s="123">
        <v>932</v>
      </c>
      <c r="C2280" s="124">
        <v>7</v>
      </c>
      <c r="D2280" s="124">
        <v>2</v>
      </c>
      <c r="E2280" s="125" t="s">
        <v>1507</v>
      </c>
      <c r="F2280" s="123">
        <v>400</v>
      </c>
      <c r="G2280" s="126">
        <v>195908.3</v>
      </c>
      <c r="H2280" s="126">
        <v>72790.600000000006</v>
      </c>
      <c r="I2280" s="144">
        <f t="shared" si="70"/>
        <v>37.155444664672203</v>
      </c>
      <c r="J2280" s="147">
        <f t="shared" si="71"/>
        <v>123117.69999999998</v>
      </c>
      <c r="K2280" s="178"/>
    </row>
    <row r="2281" spans="1:11" x14ac:dyDescent="0.2">
      <c r="A2281" s="122" t="s">
        <v>169</v>
      </c>
      <c r="B2281" s="123">
        <v>932</v>
      </c>
      <c r="C2281" s="124">
        <v>8</v>
      </c>
      <c r="D2281" s="124"/>
      <c r="E2281" s="125"/>
      <c r="F2281" s="123"/>
      <c r="G2281" s="126">
        <v>367089.7</v>
      </c>
      <c r="H2281" s="126">
        <v>46706</v>
      </c>
      <c r="I2281" s="144">
        <f t="shared" si="70"/>
        <v>12.723320757842021</v>
      </c>
      <c r="J2281" s="147">
        <f t="shared" si="71"/>
        <v>320383.7</v>
      </c>
      <c r="K2281" s="178"/>
    </row>
    <row r="2282" spans="1:11" x14ac:dyDescent="0.2">
      <c r="A2282" s="122" t="s">
        <v>137</v>
      </c>
      <c r="B2282" s="123">
        <v>932</v>
      </c>
      <c r="C2282" s="124">
        <v>8</v>
      </c>
      <c r="D2282" s="124">
        <v>1</v>
      </c>
      <c r="E2282" s="125"/>
      <c r="F2282" s="123"/>
      <c r="G2282" s="126">
        <v>367089.7</v>
      </c>
      <c r="H2282" s="126">
        <v>46706</v>
      </c>
      <c r="I2282" s="144">
        <f t="shared" si="70"/>
        <v>12.723320757842021</v>
      </c>
      <c r="J2282" s="147">
        <f t="shared" si="71"/>
        <v>320383.7</v>
      </c>
      <c r="K2282" s="178"/>
    </row>
    <row r="2283" spans="1:11" ht="25.5" x14ac:dyDescent="0.2">
      <c r="A2283" s="122" t="s">
        <v>1031</v>
      </c>
      <c r="B2283" s="123">
        <v>932</v>
      </c>
      <c r="C2283" s="124">
        <v>8</v>
      </c>
      <c r="D2283" s="124">
        <v>1</v>
      </c>
      <c r="E2283" s="125">
        <v>800000000</v>
      </c>
      <c r="F2283" s="123"/>
      <c r="G2283" s="126">
        <v>367089.7</v>
      </c>
      <c r="H2283" s="126">
        <v>46706</v>
      </c>
      <c r="I2283" s="144">
        <f t="shared" si="70"/>
        <v>12.723320757842021</v>
      </c>
      <c r="J2283" s="147">
        <f t="shared" si="71"/>
        <v>320383.7</v>
      </c>
      <c r="K2283" s="178"/>
    </row>
    <row r="2284" spans="1:11" x14ac:dyDescent="0.2">
      <c r="A2284" s="122" t="s">
        <v>306</v>
      </c>
      <c r="B2284" s="123">
        <v>932</v>
      </c>
      <c r="C2284" s="124">
        <v>8</v>
      </c>
      <c r="D2284" s="124">
        <v>1</v>
      </c>
      <c r="E2284" s="125">
        <v>820000000</v>
      </c>
      <c r="F2284" s="123"/>
      <c r="G2284" s="126">
        <v>367089.7</v>
      </c>
      <c r="H2284" s="126">
        <v>46706</v>
      </c>
      <c r="I2284" s="144">
        <f t="shared" si="70"/>
        <v>12.723320757842021</v>
      </c>
      <c r="J2284" s="147">
        <f t="shared" si="71"/>
        <v>320383.7</v>
      </c>
      <c r="K2284" s="178"/>
    </row>
    <row r="2285" spans="1:11" ht="25.5" x14ac:dyDescent="0.2">
      <c r="A2285" s="122" t="s">
        <v>690</v>
      </c>
      <c r="B2285" s="123">
        <v>932</v>
      </c>
      <c r="C2285" s="124">
        <v>8</v>
      </c>
      <c r="D2285" s="124">
        <v>1</v>
      </c>
      <c r="E2285" s="125" t="s">
        <v>1090</v>
      </c>
      <c r="F2285" s="123"/>
      <c r="G2285" s="126">
        <v>367089.7</v>
      </c>
      <c r="H2285" s="126">
        <v>46706</v>
      </c>
      <c r="I2285" s="144">
        <f t="shared" si="70"/>
        <v>12.723320757842021</v>
      </c>
      <c r="J2285" s="147">
        <f t="shared" si="71"/>
        <v>320383.7</v>
      </c>
      <c r="K2285" s="178"/>
    </row>
    <row r="2286" spans="1:11" x14ac:dyDescent="0.2">
      <c r="A2286" s="122" t="s">
        <v>1291</v>
      </c>
      <c r="B2286" s="123">
        <v>932</v>
      </c>
      <c r="C2286" s="124">
        <v>8</v>
      </c>
      <c r="D2286" s="124">
        <v>1</v>
      </c>
      <c r="E2286" s="125" t="s">
        <v>1292</v>
      </c>
      <c r="F2286" s="123"/>
      <c r="G2286" s="126">
        <v>210000</v>
      </c>
      <c r="H2286" s="126">
        <v>0</v>
      </c>
      <c r="I2286" s="144">
        <f t="shared" si="70"/>
        <v>0</v>
      </c>
      <c r="J2286" s="147">
        <f t="shared" si="71"/>
        <v>210000</v>
      </c>
      <c r="K2286" s="178"/>
    </row>
    <row r="2287" spans="1:11" ht="25.5" x14ac:dyDescent="0.2">
      <c r="A2287" s="122" t="s">
        <v>263</v>
      </c>
      <c r="B2287" s="123">
        <v>932</v>
      </c>
      <c r="C2287" s="124">
        <v>8</v>
      </c>
      <c r="D2287" s="124">
        <v>1</v>
      </c>
      <c r="E2287" s="125" t="s">
        <v>1292</v>
      </c>
      <c r="F2287" s="123">
        <v>400</v>
      </c>
      <c r="G2287" s="126">
        <v>210000</v>
      </c>
      <c r="H2287" s="126">
        <v>0</v>
      </c>
      <c r="I2287" s="144">
        <f t="shared" si="70"/>
        <v>0</v>
      </c>
      <c r="J2287" s="147">
        <f t="shared" si="71"/>
        <v>210000</v>
      </c>
      <c r="K2287" s="178"/>
    </row>
    <row r="2288" spans="1:11" x14ac:dyDescent="0.2">
      <c r="A2288" s="122" t="s">
        <v>745</v>
      </c>
      <c r="B2288" s="123">
        <v>932</v>
      </c>
      <c r="C2288" s="124">
        <v>8</v>
      </c>
      <c r="D2288" s="124">
        <v>1</v>
      </c>
      <c r="E2288" s="125" t="s">
        <v>1293</v>
      </c>
      <c r="F2288" s="123"/>
      <c r="G2288" s="126">
        <v>50619.199999999997</v>
      </c>
      <c r="H2288" s="126">
        <v>18490.2</v>
      </c>
      <c r="I2288" s="144">
        <f t="shared" si="70"/>
        <v>36.52803679236338</v>
      </c>
      <c r="J2288" s="147">
        <f t="shared" si="71"/>
        <v>32128.999999999996</v>
      </c>
      <c r="K2288" s="178"/>
    </row>
    <row r="2289" spans="1:11" ht="25.5" x14ac:dyDescent="0.2">
      <c r="A2289" s="122" t="s">
        <v>233</v>
      </c>
      <c r="B2289" s="123">
        <v>932</v>
      </c>
      <c r="C2289" s="124">
        <v>8</v>
      </c>
      <c r="D2289" s="124">
        <v>1</v>
      </c>
      <c r="E2289" s="125" t="s">
        <v>1293</v>
      </c>
      <c r="F2289" s="123">
        <v>200</v>
      </c>
      <c r="G2289" s="126">
        <v>50619.199999999997</v>
      </c>
      <c r="H2289" s="126">
        <v>18490.2</v>
      </c>
      <c r="I2289" s="144">
        <f t="shared" si="70"/>
        <v>36.52803679236338</v>
      </c>
      <c r="J2289" s="147">
        <f t="shared" si="71"/>
        <v>32128.999999999996</v>
      </c>
      <c r="K2289" s="178"/>
    </row>
    <row r="2290" spans="1:11" x14ac:dyDescent="0.2">
      <c r="A2290" s="122" t="s">
        <v>311</v>
      </c>
      <c r="B2290" s="123">
        <v>932</v>
      </c>
      <c r="C2290" s="124">
        <v>8</v>
      </c>
      <c r="D2290" s="124">
        <v>1</v>
      </c>
      <c r="E2290" s="125" t="s">
        <v>1093</v>
      </c>
      <c r="F2290" s="123"/>
      <c r="G2290" s="126">
        <v>75470.5</v>
      </c>
      <c r="H2290" s="126">
        <v>18945.8</v>
      </c>
      <c r="I2290" s="144">
        <f t="shared" si="70"/>
        <v>25.103583519388366</v>
      </c>
      <c r="J2290" s="147">
        <f t="shared" si="71"/>
        <v>56524.7</v>
      </c>
      <c r="K2290" s="178"/>
    </row>
    <row r="2291" spans="1:11" ht="25.5" x14ac:dyDescent="0.2">
      <c r="A2291" s="122" t="s">
        <v>233</v>
      </c>
      <c r="B2291" s="123">
        <v>932</v>
      </c>
      <c r="C2291" s="124">
        <v>8</v>
      </c>
      <c r="D2291" s="124">
        <v>1</v>
      </c>
      <c r="E2291" s="125" t="s">
        <v>1093</v>
      </c>
      <c r="F2291" s="123">
        <v>200</v>
      </c>
      <c r="G2291" s="126">
        <v>25722.9</v>
      </c>
      <c r="H2291" s="126">
        <v>7369.6</v>
      </c>
      <c r="I2291" s="144">
        <f t="shared" si="70"/>
        <v>28.649957819685962</v>
      </c>
      <c r="J2291" s="147">
        <f t="shared" si="71"/>
        <v>18353.300000000003</v>
      </c>
      <c r="K2291" s="178"/>
    </row>
    <row r="2292" spans="1:11" ht="25.5" x14ac:dyDescent="0.2">
      <c r="A2292" s="122" t="s">
        <v>263</v>
      </c>
      <c r="B2292" s="123">
        <v>932</v>
      </c>
      <c r="C2292" s="124">
        <v>8</v>
      </c>
      <c r="D2292" s="124">
        <v>1</v>
      </c>
      <c r="E2292" s="125" t="s">
        <v>1093</v>
      </c>
      <c r="F2292" s="123">
        <v>400</v>
      </c>
      <c r="G2292" s="126">
        <v>49747.6</v>
      </c>
      <c r="H2292" s="126">
        <v>11576.2</v>
      </c>
      <c r="I2292" s="144">
        <f t="shared" si="70"/>
        <v>23.269866285006717</v>
      </c>
      <c r="J2292" s="147">
        <f t="shared" si="71"/>
        <v>38171.399999999994</v>
      </c>
      <c r="K2292" s="178"/>
    </row>
    <row r="2293" spans="1:11" ht="25.5" x14ac:dyDescent="0.2">
      <c r="A2293" s="122" t="s">
        <v>1294</v>
      </c>
      <c r="B2293" s="123">
        <v>932</v>
      </c>
      <c r="C2293" s="124">
        <v>8</v>
      </c>
      <c r="D2293" s="124">
        <v>1</v>
      </c>
      <c r="E2293" s="125" t="s">
        <v>1295</v>
      </c>
      <c r="F2293" s="123"/>
      <c r="G2293" s="126">
        <v>23000</v>
      </c>
      <c r="H2293" s="126">
        <v>6900</v>
      </c>
      <c r="I2293" s="144">
        <f t="shared" si="70"/>
        <v>30</v>
      </c>
      <c r="J2293" s="147">
        <f t="shared" si="71"/>
        <v>16100</v>
      </c>
      <c r="K2293" s="178"/>
    </row>
    <row r="2294" spans="1:11" ht="25.5" x14ac:dyDescent="0.2">
      <c r="A2294" s="122" t="s">
        <v>233</v>
      </c>
      <c r="B2294" s="123">
        <v>932</v>
      </c>
      <c r="C2294" s="124">
        <v>8</v>
      </c>
      <c r="D2294" s="124">
        <v>1</v>
      </c>
      <c r="E2294" s="125" t="s">
        <v>1295</v>
      </c>
      <c r="F2294" s="123">
        <v>200</v>
      </c>
      <c r="G2294" s="126">
        <v>23000</v>
      </c>
      <c r="H2294" s="126">
        <v>6900</v>
      </c>
      <c r="I2294" s="144">
        <f t="shared" si="70"/>
        <v>30</v>
      </c>
      <c r="J2294" s="147">
        <f t="shared" si="71"/>
        <v>16100</v>
      </c>
      <c r="K2294" s="178"/>
    </row>
    <row r="2295" spans="1:11" ht="25.5" x14ac:dyDescent="0.2">
      <c r="A2295" s="122" t="s">
        <v>1296</v>
      </c>
      <c r="B2295" s="123">
        <v>932</v>
      </c>
      <c r="C2295" s="124">
        <v>8</v>
      </c>
      <c r="D2295" s="124">
        <v>1</v>
      </c>
      <c r="E2295" s="125" t="s">
        <v>1297</v>
      </c>
      <c r="F2295" s="123"/>
      <c r="G2295" s="126">
        <v>8000</v>
      </c>
      <c r="H2295" s="126">
        <v>2370</v>
      </c>
      <c r="I2295" s="144">
        <f t="shared" si="70"/>
        <v>29.625</v>
      </c>
      <c r="J2295" s="147">
        <f t="shared" si="71"/>
        <v>5630</v>
      </c>
      <c r="K2295" s="178"/>
    </row>
    <row r="2296" spans="1:11" ht="25.5" x14ac:dyDescent="0.2">
      <c r="A2296" s="122" t="s">
        <v>233</v>
      </c>
      <c r="B2296" s="123">
        <v>932</v>
      </c>
      <c r="C2296" s="124">
        <v>8</v>
      </c>
      <c r="D2296" s="124">
        <v>1</v>
      </c>
      <c r="E2296" s="125" t="s">
        <v>1297</v>
      </c>
      <c r="F2296" s="123">
        <v>200</v>
      </c>
      <c r="G2296" s="126">
        <v>8000</v>
      </c>
      <c r="H2296" s="126">
        <v>2370</v>
      </c>
      <c r="I2296" s="144">
        <f t="shared" si="70"/>
        <v>29.625</v>
      </c>
      <c r="J2296" s="147">
        <f t="shared" si="71"/>
        <v>5630</v>
      </c>
      <c r="K2296" s="178"/>
    </row>
    <row r="2297" spans="1:11" x14ac:dyDescent="0.2">
      <c r="A2297" s="122" t="s">
        <v>170</v>
      </c>
      <c r="B2297" s="123">
        <v>932</v>
      </c>
      <c r="C2297" s="124">
        <v>9</v>
      </c>
      <c r="D2297" s="124"/>
      <c r="E2297" s="125"/>
      <c r="F2297" s="123"/>
      <c r="G2297" s="126">
        <v>577474.5</v>
      </c>
      <c r="H2297" s="126">
        <v>0</v>
      </c>
      <c r="I2297" s="144">
        <f t="shared" si="70"/>
        <v>0</v>
      </c>
      <c r="J2297" s="147">
        <f t="shared" si="71"/>
        <v>577474.5</v>
      </c>
      <c r="K2297" s="178"/>
    </row>
    <row r="2298" spans="1:11" x14ac:dyDescent="0.2">
      <c r="A2298" s="122" t="s">
        <v>127</v>
      </c>
      <c r="B2298" s="123">
        <v>932</v>
      </c>
      <c r="C2298" s="124">
        <v>9</v>
      </c>
      <c r="D2298" s="124">
        <v>9</v>
      </c>
      <c r="E2298" s="125"/>
      <c r="F2298" s="123"/>
      <c r="G2298" s="126">
        <v>577474.5</v>
      </c>
      <c r="H2298" s="126">
        <v>0</v>
      </c>
      <c r="I2298" s="144">
        <f t="shared" si="70"/>
        <v>0</v>
      </c>
      <c r="J2298" s="147">
        <f t="shared" si="71"/>
        <v>577474.5</v>
      </c>
      <c r="K2298" s="178"/>
    </row>
    <row r="2299" spans="1:11" ht="25.5" x14ac:dyDescent="0.2">
      <c r="A2299" s="122" t="s">
        <v>1043</v>
      </c>
      <c r="B2299" s="123">
        <v>932</v>
      </c>
      <c r="C2299" s="124">
        <v>9</v>
      </c>
      <c r="D2299" s="124">
        <v>9</v>
      </c>
      <c r="E2299" s="125">
        <v>900000000</v>
      </c>
      <c r="F2299" s="123"/>
      <c r="G2299" s="126">
        <v>577474.5</v>
      </c>
      <c r="H2299" s="126">
        <v>0</v>
      </c>
      <c r="I2299" s="144">
        <f t="shared" si="70"/>
        <v>0</v>
      </c>
      <c r="J2299" s="147">
        <f t="shared" si="71"/>
        <v>577474.5</v>
      </c>
      <c r="K2299" s="178"/>
    </row>
    <row r="2300" spans="1:11" ht="25.5" x14ac:dyDescent="0.2">
      <c r="A2300" s="122" t="s">
        <v>1298</v>
      </c>
      <c r="B2300" s="123">
        <v>932</v>
      </c>
      <c r="C2300" s="124">
        <v>9</v>
      </c>
      <c r="D2300" s="124">
        <v>9</v>
      </c>
      <c r="E2300" s="125">
        <v>940000000</v>
      </c>
      <c r="F2300" s="123"/>
      <c r="G2300" s="126">
        <v>577474.5</v>
      </c>
      <c r="H2300" s="126">
        <v>0</v>
      </c>
      <c r="I2300" s="144">
        <f t="shared" si="70"/>
        <v>0</v>
      </c>
      <c r="J2300" s="147">
        <f t="shared" si="71"/>
        <v>577474.5</v>
      </c>
      <c r="K2300" s="178"/>
    </row>
    <row r="2301" spans="1:11" ht="25.5" x14ac:dyDescent="0.2">
      <c r="A2301" s="122" t="s">
        <v>1299</v>
      </c>
      <c r="B2301" s="123">
        <v>932</v>
      </c>
      <c r="C2301" s="124">
        <v>9</v>
      </c>
      <c r="D2301" s="124">
        <v>9</v>
      </c>
      <c r="E2301" s="125">
        <v>940100000</v>
      </c>
      <c r="F2301" s="123"/>
      <c r="G2301" s="126">
        <v>577474.5</v>
      </c>
      <c r="H2301" s="126">
        <v>0</v>
      </c>
      <c r="I2301" s="144">
        <f t="shared" si="70"/>
        <v>0</v>
      </c>
      <c r="J2301" s="147">
        <f t="shared" si="71"/>
        <v>577474.5</v>
      </c>
      <c r="K2301" s="178"/>
    </row>
    <row r="2302" spans="1:11" ht="25.5" x14ac:dyDescent="0.2">
      <c r="A2302" s="122" t="s">
        <v>1299</v>
      </c>
      <c r="B2302" s="123">
        <v>932</v>
      </c>
      <c r="C2302" s="124">
        <v>9</v>
      </c>
      <c r="D2302" s="124">
        <v>9</v>
      </c>
      <c r="E2302" s="125" t="s">
        <v>1300</v>
      </c>
      <c r="F2302" s="123"/>
      <c r="G2302" s="126">
        <v>577474.5</v>
      </c>
      <c r="H2302" s="126">
        <v>0</v>
      </c>
      <c r="I2302" s="144">
        <f t="shared" si="70"/>
        <v>0</v>
      </c>
      <c r="J2302" s="147">
        <f t="shared" si="71"/>
        <v>577474.5</v>
      </c>
      <c r="K2302" s="178"/>
    </row>
    <row r="2303" spans="1:11" ht="25.5" x14ac:dyDescent="0.2">
      <c r="A2303" s="122" t="s">
        <v>263</v>
      </c>
      <c r="B2303" s="123">
        <v>932</v>
      </c>
      <c r="C2303" s="124">
        <v>9</v>
      </c>
      <c r="D2303" s="124">
        <v>9</v>
      </c>
      <c r="E2303" s="125" t="s">
        <v>1300</v>
      </c>
      <c r="F2303" s="123">
        <v>400</v>
      </c>
      <c r="G2303" s="126">
        <v>577474.5</v>
      </c>
      <c r="H2303" s="126">
        <v>0</v>
      </c>
      <c r="I2303" s="144">
        <f t="shared" si="70"/>
        <v>0</v>
      </c>
      <c r="J2303" s="147">
        <f t="shared" si="71"/>
        <v>577474.5</v>
      </c>
      <c r="K2303" s="178"/>
    </row>
    <row r="2304" spans="1:11" x14ac:dyDescent="0.2">
      <c r="A2304" s="122" t="s">
        <v>163</v>
      </c>
      <c r="B2304" s="123">
        <v>932</v>
      </c>
      <c r="C2304" s="124">
        <v>10</v>
      </c>
      <c r="D2304" s="124"/>
      <c r="E2304" s="125"/>
      <c r="F2304" s="123"/>
      <c r="G2304" s="126">
        <v>482455.3</v>
      </c>
      <c r="H2304" s="126">
        <v>287851.09999999998</v>
      </c>
      <c r="I2304" s="144">
        <f t="shared" si="70"/>
        <v>59.663786468922609</v>
      </c>
      <c r="J2304" s="147">
        <f t="shared" si="71"/>
        <v>194604.2</v>
      </c>
      <c r="K2304" s="178"/>
    </row>
    <row r="2305" spans="1:11" x14ac:dyDescent="0.2">
      <c r="A2305" s="122" t="s">
        <v>82</v>
      </c>
      <c r="B2305" s="123">
        <v>932</v>
      </c>
      <c r="C2305" s="124">
        <v>10</v>
      </c>
      <c r="D2305" s="124">
        <v>4</v>
      </c>
      <c r="E2305" s="125"/>
      <c r="F2305" s="123"/>
      <c r="G2305" s="126">
        <v>482455.3</v>
      </c>
      <c r="H2305" s="126">
        <v>287851.09999999998</v>
      </c>
      <c r="I2305" s="144">
        <f t="shared" si="70"/>
        <v>59.663786468922609</v>
      </c>
      <c r="J2305" s="147">
        <f t="shared" si="71"/>
        <v>194604.2</v>
      </c>
      <c r="K2305" s="178"/>
    </row>
    <row r="2306" spans="1:11" ht="25.5" x14ac:dyDescent="0.2">
      <c r="A2306" s="122" t="s">
        <v>970</v>
      </c>
      <c r="B2306" s="123">
        <v>932</v>
      </c>
      <c r="C2306" s="124">
        <v>10</v>
      </c>
      <c r="D2306" s="124">
        <v>4</v>
      </c>
      <c r="E2306" s="125">
        <v>100000000</v>
      </c>
      <c r="F2306" s="123"/>
      <c r="G2306" s="126">
        <v>323717.59999999998</v>
      </c>
      <c r="H2306" s="126">
        <v>131675.5</v>
      </c>
      <c r="I2306" s="144">
        <f t="shared" si="70"/>
        <v>40.676039856961751</v>
      </c>
      <c r="J2306" s="147">
        <f t="shared" si="71"/>
        <v>192042.09999999998</v>
      </c>
      <c r="K2306" s="178"/>
    </row>
    <row r="2307" spans="1:11" ht="25.5" x14ac:dyDescent="0.2">
      <c r="A2307" s="122" t="s">
        <v>1199</v>
      </c>
      <c r="B2307" s="123">
        <v>932</v>
      </c>
      <c r="C2307" s="124">
        <v>10</v>
      </c>
      <c r="D2307" s="124">
        <v>4</v>
      </c>
      <c r="E2307" s="125">
        <v>140000000</v>
      </c>
      <c r="F2307" s="123"/>
      <c r="G2307" s="126">
        <v>305202.90000000002</v>
      </c>
      <c r="H2307" s="126">
        <v>131675.5</v>
      </c>
      <c r="I2307" s="144">
        <f t="shared" si="70"/>
        <v>43.143593982888099</v>
      </c>
      <c r="J2307" s="147">
        <f t="shared" si="71"/>
        <v>173527.40000000002</v>
      </c>
      <c r="K2307" s="178"/>
    </row>
    <row r="2308" spans="1:11" ht="38.25" x14ac:dyDescent="0.2">
      <c r="A2308" s="122" t="s">
        <v>1200</v>
      </c>
      <c r="B2308" s="123">
        <v>932</v>
      </c>
      <c r="C2308" s="124">
        <v>10</v>
      </c>
      <c r="D2308" s="124">
        <v>4</v>
      </c>
      <c r="E2308" s="125">
        <v>140600000</v>
      </c>
      <c r="F2308" s="123"/>
      <c r="G2308" s="126">
        <v>305202.90000000002</v>
      </c>
      <c r="H2308" s="126">
        <v>131675.5</v>
      </c>
      <c r="I2308" s="144">
        <f t="shared" si="70"/>
        <v>43.143593982888099</v>
      </c>
      <c r="J2308" s="147">
        <f t="shared" si="71"/>
        <v>173527.40000000002</v>
      </c>
      <c r="K2308" s="178"/>
    </row>
    <row r="2309" spans="1:11" ht="38.25" x14ac:dyDescent="0.2">
      <c r="A2309" s="122" t="s">
        <v>889</v>
      </c>
      <c r="B2309" s="123">
        <v>932</v>
      </c>
      <c r="C2309" s="124">
        <v>10</v>
      </c>
      <c r="D2309" s="124">
        <v>4</v>
      </c>
      <c r="E2309" s="125" t="s">
        <v>1301</v>
      </c>
      <c r="F2309" s="123"/>
      <c r="G2309" s="126">
        <v>305202.90000000002</v>
      </c>
      <c r="H2309" s="126">
        <v>131675.5</v>
      </c>
      <c r="I2309" s="144">
        <f t="shared" si="70"/>
        <v>43.143593982888099</v>
      </c>
      <c r="J2309" s="147">
        <f t="shared" si="71"/>
        <v>173527.40000000002</v>
      </c>
      <c r="K2309" s="178"/>
    </row>
    <row r="2310" spans="1:11" ht="25.5" x14ac:dyDescent="0.2">
      <c r="A2310" s="122" t="s">
        <v>263</v>
      </c>
      <c r="B2310" s="123">
        <v>932</v>
      </c>
      <c r="C2310" s="124">
        <v>10</v>
      </c>
      <c r="D2310" s="124">
        <v>4</v>
      </c>
      <c r="E2310" s="125" t="s">
        <v>1301</v>
      </c>
      <c r="F2310" s="123">
        <v>400</v>
      </c>
      <c r="G2310" s="126">
        <v>305202.90000000002</v>
      </c>
      <c r="H2310" s="126">
        <v>131675.5</v>
      </c>
      <c r="I2310" s="144">
        <f t="shared" si="70"/>
        <v>43.143593982888099</v>
      </c>
      <c r="J2310" s="147">
        <f t="shared" si="71"/>
        <v>173527.40000000002</v>
      </c>
      <c r="K2310" s="178"/>
    </row>
    <row r="2311" spans="1:11" ht="25.5" x14ac:dyDescent="0.2">
      <c r="A2311" s="122" t="s">
        <v>480</v>
      </c>
      <c r="B2311" s="123">
        <v>932</v>
      </c>
      <c r="C2311" s="124">
        <v>10</v>
      </c>
      <c r="D2311" s="124">
        <v>4</v>
      </c>
      <c r="E2311" s="125">
        <v>150000000</v>
      </c>
      <c r="F2311" s="123"/>
      <c r="G2311" s="126">
        <v>18514.7</v>
      </c>
      <c r="H2311" s="126">
        <v>0</v>
      </c>
      <c r="I2311" s="144">
        <f t="shared" si="70"/>
        <v>0</v>
      </c>
      <c r="J2311" s="147">
        <f t="shared" si="71"/>
        <v>18514.7</v>
      </c>
      <c r="K2311" s="178"/>
    </row>
    <row r="2312" spans="1:11" ht="25.5" x14ac:dyDescent="0.2">
      <c r="A2312" s="122" t="s">
        <v>1084</v>
      </c>
      <c r="B2312" s="123">
        <v>932</v>
      </c>
      <c r="C2312" s="124">
        <v>10</v>
      </c>
      <c r="D2312" s="124">
        <v>4</v>
      </c>
      <c r="E2312" s="125">
        <v>150300000</v>
      </c>
      <c r="F2312" s="123"/>
      <c r="G2312" s="126">
        <v>18514.7</v>
      </c>
      <c r="H2312" s="126">
        <v>0</v>
      </c>
      <c r="I2312" s="144">
        <f t="shared" si="70"/>
        <v>0</v>
      </c>
      <c r="J2312" s="147">
        <f t="shared" si="71"/>
        <v>18514.7</v>
      </c>
      <c r="K2312" s="178"/>
    </row>
    <row r="2313" spans="1:11" ht="38.25" x14ac:dyDescent="0.2">
      <c r="A2313" s="122" t="s">
        <v>229</v>
      </c>
      <c r="B2313" s="123">
        <v>932</v>
      </c>
      <c r="C2313" s="124">
        <v>10</v>
      </c>
      <c r="D2313" s="124">
        <v>4</v>
      </c>
      <c r="E2313" s="125">
        <v>150300302</v>
      </c>
      <c r="F2313" s="123"/>
      <c r="G2313" s="126">
        <v>18514.7</v>
      </c>
      <c r="H2313" s="126">
        <v>0</v>
      </c>
      <c r="I2313" s="144">
        <f t="shared" si="70"/>
        <v>0</v>
      </c>
      <c r="J2313" s="147">
        <f t="shared" si="71"/>
        <v>18514.7</v>
      </c>
      <c r="K2313" s="178"/>
    </row>
    <row r="2314" spans="1:11" ht="25.5" x14ac:dyDescent="0.2">
      <c r="A2314" s="122" t="s">
        <v>263</v>
      </c>
      <c r="B2314" s="123">
        <v>932</v>
      </c>
      <c r="C2314" s="124">
        <v>10</v>
      </c>
      <c r="D2314" s="124">
        <v>4</v>
      </c>
      <c r="E2314" s="125">
        <v>150300302</v>
      </c>
      <c r="F2314" s="123">
        <v>400</v>
      </c>
      <c r="G2314" s="126">
        <v>18514.7</v>
      </c>
      <c r="H2314" s="126">
        <v>0</v>
      </c>
      <c r="I2314" s="144">
        <f t="shared" ref="I2314:I2373" si="72">H2314/G2314*100</f>
        <v>0</v>
      </c>
      <c r="J2314" s="147">
        <f t="shared" ref="J2314:J2374" si="73">G2314-H2314</f>
        <v>18514.7</v>
      </c>
      <c r="K2314" s="178"/>
    </row>
    <row r="2315" spans="1:11" ht="25.5" x14ac:dyDescent="0.2">
      <c r="A2315" s="122" t="s">
        <v>1115</v>
      </c>
      <c r="B2315" s="123">
        <v>932</v>
      </c>
      <c r="C2315" s="124">
        <v>10</v>
      </c>
      <c r="D2315" s="124">
        <v>4</v>
      </c>
      <c r="E2315" s="125">
        <v>1600000000</v>
      </c>
      <c r="F2315" s="123"/>
      <c r="G2315" s="126">
        <v>158737.70000000001</v>
      </c>
      <c r="H2315" s="126">
        <v>156175.6</v>
      </c>
      <c r="I2315" s="144">
        <f t="shared" si="72"/>
        <v>98.385953683340503</v>
      </c>
      <c r="J2315" s="147">
        <f t="shared" si="73"/>
        <v>2562.1000000000058</v>
      </c>
      <c r="K2315" s="178"/>
    </row>
    <row r="2316" spans="1:11" ht="25.5" x14ac:dyDescent="0.2">
      <c r="A2316" s="122" t="s">
        <v>314</v>
      </c>
      <c r="B2316" s="123">
        <v>932</v>
      </c>
      <c r="C2316" s="124">
        <v>10</v>
      </c>
      <c r="D2316" s="124">
        <v>4</v>
      </c>
      <c r="E2316" s="125">
        <v>1640000000</v>
      </c>
      <c r="F2316" s="123"/>
      <c r="G2316" s="126">
        <v>158737.70000000001</v>
      </c>
      <c r="H2316" s="126">
        <v>156175.6</v>
      </c>
      <c r="I2316" s="144">
        <f t="shared" si="72"/>
        <v>98.385953683340503</v>
      </c>
      <c r="J2316" s="147">
        <f t="shared" si="73"/>
        <v>2562.1000000000058</v>
      </c>
      <c r="K2316" s="178"/>
    </row>
    <row r="2317" spans="1:11" ht="25.5" x14ac:dyDescent="0.2">
      <c r="A2317" s="122" t="s">
        <v>1302</v>
      </c>
      <c r="B2317" s="123">
        <v>932</v>
      </c>
      <c r="C2317" s="124">
        <v>10</v>
      </c>
      <c r="D2317" s="124">
        <v>4</v>
      </c>
      <c r="E2317" s="125">
        <v>1640300000</v>
      </c>
      <c r="F2317" s="123"/>
      <c r="G2317" s="126">
        <v>158737.70000000001</v>
      </c>
      <c r="H2317" s="126">
        <v>156175.6</v>
      </c>
      <c r="I2317" s="144">
        <f t="shared" si="72"/>
        <v>98.385953683340503</v>
      </c>
      <c r="J2317" s="147">
        <f t="shared" si="73"/>
        <v>2562.1000000000058</v>
      </c>
      <c r="K2317" s="178"/>
    </row>
    <row r="2318" spans="1:11" x14ac:dyDescent="0.2">
      <c r="A2318" s="122" t="s">
        <v>387</v>
      </c>
      <c r="B2318" s="123">
        <v>932</v>
      </c>
      <c r="C2318" s="124">
        <v>10</v>
      </c>
      <c r="D2318" s="124">
        <v>4</v>
      </c>
      <c r="E2318" s="125" t="s">
        <v>1303</v>
      </c>
      <c r="F2318" s="123"/>
      <c r="G2318" s="126">
        <v>158737.70000000001</v>
      </c>
      <c r="H2318" s="126">
        <v>156175.6</v>
      </c>
      <c r="I2318" s="144">
        <f t="shared" si="72"/>
        <v>98.385953683340503</v>
      </c>
      <c r="J2318" s="147">
        <f t="shared" si="73"/>
        <v>2562.1000000000058</v>
      </c>
      <c r="K2318" s="178"/>
    </row>
    <row r="2319" spans="1:11" x14ac:dyDescent="0.2">
      <c r="A2319" s="122" t="s">
        <v>250</v>
      </c>
      <c r="B2319" s="123">
        <v>932</v>
      </c>
      <c r="C2319" s="124">
        <v>10</v>
      </c>
      <c r="D2319" s="124">
        <v>4</v>
      </c>
      <c r="E2319" s="125" t="s">
        <v>1303</v>
      </c>
      <c r="F2319" s="123">
        <v>500</v>
      </c>
      <c r="G2319" s="126">
        <v>158737.70000000001</v>
      </c>
      <c r="H2319" s="126">
        <v>156175.6</v>
      </c>
      <c r="I2319" s="144">
        <f t="shared" si="72"/>
        <v>98.385953683340503</v>
      </c>
      <c r="J2319" s="147">
        <f t="shared" si="73"/>
        <v>2562.1000000000058</v>
      </c>
      <c r="K2319" s="178"/>
    </row>
    <row r="2320" spans="1:11" x14ac:dyDescent="0.2">
      <c r="A2320" s="122" t="s">
        <v>164</v>
      </c>
      <c r="B2320" s="123">
        <v>932</v>
      </c>
      <c r="C2320" s="124">
        <v>11</v>
      </c>
      <c r="D2320" s="124"/>
      <c r="E2320" s="125"/>
      <c r="F2320" s="123"/>
      <c r="G2320" s="126">
        <v>540822.6</v>
      </c>
      <c r="H2320" s="126">
        <v>261832</v>
      </c>
      <c r="I2320" s="144">
        <f t="shared" si="72"/>
        <v>48.413657269500206</v>
      </c>
      <c r="J2320" s="147">
        <f t="shared" si="73"/>
        <v>278990.59999999998</v>
      </c>
      <c r="K2320" s="178"/>
    </row>
    <row r="2321" spans="1:11" x14ac:dyDescent="0.2">
      <c r="A2321" s="122" t="s">
        <v>103</v>
      </c>
      <c r="B2321" s="123">
        <v>932</v>
      </c>
      <c r="C2321" s="124">
        <v>11</v>
      </c>
      <c r="D2321" s="124">
        <v>2</v>
      </c>
      <c r="E2321" s="125"/>
      <c r="F2321" s="123"/>
      <c r="G2321" s="126">
        <v>540822.6</v>
      </c>
      <c r="H2321" s="126">
        <v>261832</v>
      </c>
      <c r="I2321" s="144">
        <f t="shared" si="72"/>
        <v>48.413657269500206</v>
      </c>
      <c r="J2321" s="147">
        <f t="shared" si="73"/>
        <v>278990.59999999998</v>
      </c>
      <c r="K2321" s="178"/>
    </row>
    <row r="2322" spans="1:11" ht="25.5" x14ac:dyDescent="0.2">
      <c r="A2322" s="122" t="s">
        <v>1251</v>
      </c>
      <c r="B2322" s="123">
        <v>932</v>
      </c>
      <c r="C2322" s="124">
        <v>11</v>
      </c>
      <c r="D2322" s="124">
        <v>2</v>
      </c>
      <c r="E2322" s="125">
        <v>1100000000</v>
      </c>
      <c r="F2322" s="123"/>
      <c r="G2322" s="126">
        <v>540822.6</v>
      </c>
      <c r="H2322" s="126">
        <v>261832</v>
      </c>
      <c r="I2322" s="144">
        <f t="shared" si="72"/>
        <v>48.413657269500206</v>
      </c>
      <c r="J2322" s="147">
        <f t="shared" si="73"/>
        <v>278990.59999999998</v>
      </c>
      <c r="K2322" s="178"/>
    </row>
    <row r="2323" spans="1:11" ht="25.5" x14ac:dyDescent="0.2">
      <c r="A2323" s="122" t="s">
        <v>523</v>
      </c>
      <c r="B2323" s="123">
        <v>932</v>
      </c>
      <c r="C2323" s="124">
        <v>11</v>
      </c>
      <c r="D2323" s="124">
        <v>2</v>
      </c>
      <c r="E2323" s="125">
        <v>1120000000</v>
      </c>
      <c r="F2323" s="123"/>
      <c r="G2323" s="126">
        <v>540822.6</v>
      </c>
      <c r="H2323" s="126">
        <v>261832</v>
      </c>
      <c r="I2323" s="144">
        <f t="shared" si="72"/>
        <v>48.413657269500206</v>
      </c>
      <c r="J2323" s="147">
        <f t="shared" si="73"/>
        <v>278990.59999999998</v>
      </c>
      <c r="K2323" s="178"/>
    </row>
    <row r="2324" spans="1:11" x14ac:dyDescent="0.2">
      <c r="A2324" s="122" t="s">
        <v>1261</v>
      </c>
      <c r="B2324" s="123">
        <v>932</v>
      </c>
      <c r="C2324" s="124">
        <v>11</v>
      </c>
      <c r="D2324" s="124">
        <v>2</v>
      </c>
      <c r="E2324" s="125" t="s">
        <v>376</v>
      </c>
      <c r="F2324" s="123"/>
      <c r="G2324" s="126">
        <v>540822.6</v>
      </c>
      <c r="H2324" s="126">
        <v>261832</v>
      </c>
      <c r="I2324" s="144">
        <f t="shared" si="72"/>
        <v>48.413657269500206</v>
      </c>
      <c r="J2324" s="147">
        <f t="shared" si="73"/>
        <v>278990.59999999998</v>
      </c>
      <c r="K2324" s="178"/>
    </row>
    <row r="2325" spans="1:11" ht="38.25" x14ac:dyDescent="0.2">
      <c r="A2325" s="122" t="s">
        <v>890</v>
      </c>
      <c r="B2325" s="123">
        <v>932</v>
      </c>
      <c r="C2325" s="124">
        <v>11</v>
      </c>
      <c r="D2325" s="124">
        <v>2</v>
      </c>
      <c r="E2325" s="125" t="s">
        <v>1304</v>
      </c>
      <c r="F2325" s="123"/>
      <c r="G2325" s="126">
        <v>540822.6</v>
      </c>
      <c r="H2325" s="126">
        <v>261832</v>
      </c>
      <c r="I2325" s="144">
        <f t="shared" si="72"/>
        <v>48.413657269500206</v>
      </c>
      <c r="J2325" s="147">
        <f t="shared" si="73"/>
        <v>278990.59999999998</v>
      </c>
      <c r="K2325" s="178"/>
    </row>
    <row r="2326" spans="1:11" ht="25.5" x14ac:dyDescent="0.2">
      <c r="A2326" s="122" t="s">
        <v>263</v>
      </c>
      <c r="B2326" s="123">
        <v>932</v>
      </c>
      <c r="C2326" s="124">
        <v>11</v>
      </c>
      <c r="D2326" s="124">
        <v>2</v>
      </c>
      <c r="E2326" s="125" t="s">
        <v>1304</v>
      </c>
      <c r="F2326" s="123">
        <v>400</v>
      </c>
      <c r="G2326" s="126">
        <v>540822.6</v>
      </c>
      <c r="H2326" s="126">
        <v>261832</v>
      </c>
      <c r="I2326" s="144">
        <f t="shared" si="72"/>
        <v>48.413657269500206</v>
      </c>
      <c r="J2326" s="147">
        <f t="shared" si="73"/>
        <v>278990.59999999998</v>
      </c>
      <c r="K2326" s="178"/>
    </row>
    <row r="2327" spans="1:11" s="22" customFormat="1" ht="25.5" x14ac:dyDescent="0.2">
      <c r="A2327" s="127" t="s">
        <v>388</v>
      </c>
      <c r="B2327" s="128">
        <v>939</v>
      </c>
      <c r="C2327" s="129"/>
      <c r="D2327" s="129"/>
      <c r="E2327" s="130"/>
      <c r="F2327" s="128"/>
      <c r="G2327" s="131">
        <v>508829.5</v>
      </c>
      <c r="H2327" s="131">
        <v>233926.39999999999</v>
      </c>
      <c r="I2327" s="138">
        <f t="shared" si="72"/>
        <v>45.973435109403049</v>
      </c>
      <c r="J2327" s="147">
        <f t="shared" si="73"/>
        <v>274903.09999999998</v>
      </c>
      <c r="K2327" s="179"/>
    </row>
    <row r="2328" spans="1:11" x14ac:dyDescent="0.2">
      <c r="A2328" s="122" t="s">
        <v>155</v>
      </c>
      <c r="B2328" s="123">
        <v>939</v>
      </c>
      <c r="C2328" s="124">
        <v>1</v>
      </c>
      <c r="D2328" s="124"/>
      <c r="E2328" s="125"/>
      <c r="F2328" s="123"/>
      <c r="G2328" s="126">
        <v>411426.6</v>
      </c>
      <c r="H2328" s="126">
        <v>196759</v>
      </c>
      <c r="I2328" s="144">
        <f t="shared" si="72"/>
        <v>47.823597210292192</v>
      </c>
      <c r="J2328" s="147">
        <f t="shared" si="73"/>
        <v>214667.59999999998</v>
      </c>
      <c r="K2328" s="178"/>
    </row>
    <row r="2329" spans="1:11" ht="25.5" x14ac:dyDescent="0.2">
      <c r="A2329" s="122" t="s">
        <v>61</v>
      </c>
      <c r="B2329" s="123">
        <v>939</v>
      </c>
      <c r="C2329" s="124">
        <v>1</v>
      </c>
      <c r="D2329" s="124">
        <v>2</v>
      </c>
      <c r="E2329" s="125"/>
      <c r="F2329" s="123"/>
      <c r="G2329" s="126">
        <v>7088</v>
      </c>
      <c r="H2329" s="126">
        <v>3401.7</v>
      </c>
      <c r="I2329" s="144">
        <f t="shared" si="72"/>
        <v>47.992381489841982</v>
      </c>
      <c r="J2329" s="147">
        <f t="shared" si="73"/>
        <v>3686.3</v>
      </c>
      <c r="K2329" s="178"/>
    </row>
    <row r="2330" spans="1:11" ht="25.5" x14ac:dyDescent="0.2">
      <c r="A2330" s="122" t="s">
        <v>891</v>
      </c>
      <c r="B2330" s="123">
        <v>939</v>
      </c>
      <c r="C2330" s="124">
        <v>1</v>
      </c>
      <c r="D2330" s="124">
        <v>2</v>
      </c>
      <c r="E2330" s="125">
        <v>7800000000</v>
      </c>
      <c r="F2330" s="123"/>
      <c r="G2330" s="126">
        <v>7088</v>
      </c>
      <c r="H2330" s="126">
        <v>3401.7</v>
      </c>
      <c r="I2330" s="144">
        <f t="shared" si="72"/>
        <v>47.992381489841982</v>
      </c>
      <c r="J2330" s="147">
        <f t="shared" si="73"/>
        <v>3686.3</v>
      </c>
      <c r="K2330" s="178"/>
    </row>
    <row r="2331" spans="1:11" ht="25.5" x14ac:dyDescent="0.2">
      <c r="A2331" s="122" t="s">
        <v>891</v>
      </c>
      <c r="B2331" s="123">
        <v>939</v>
      </c>
      <c r="C2331" s="124">
        <v>1</v>
      </c>
      <c r="D2331" s="124">
        <v>2</v>
      </c>
      <c r="E2331" s="125">
        <v>7800000111</v>
      </c>
      <c r="F2331" s="123"/>
      <c r="G2331" s="126">
        <v>7088</v>
      </c>
      <c r="H2331" s="126">
        <v>3401.7</v>
      </c>
      <c r="I2331" s="144">
        <f t="shared" si="72"/>
        <v>47.992381489841982</v>
      </c>
      <c r="J2331" s="147">
        <f t="shared" si="73"/>
        <v>3686.3</v>
      </c>
      <c r="K2331" s="178"/>
    </row>
    <row r="2332" spans="1:11" ht="38.25" x14ac:dyDescent="0.2">
      <c r="A2332" s="122" t="s">
        <v>231</v>
      </c>
      <c r="B2332" s="123">
        <v>939</v>
      </c>
      <c r="C2332" s="124">
        <v>1</v>
      </c>
      <c r="D2332" s="124">
        <v>2</v>
      </c>
      <c r="E2332" s="125">
        <v>7800000111</v>
      </c>
      <c r="F2332" s="123">
        <v>100</v>
      </c>
      <c r="G2332" s="126">
        <v>7088</v>
      </c>
      <c r="H2332" s="126">
        <v>3401.7</v>
      </c>
      <c r="I2332" s="144">
        <f t="shared" si="72"/>
        <v>47.992381489841982</v>
      </c>
      <c r="J2332" s="147">
        <f t="shared" si="73"/>
        <v>3686.3</v>
      </c>
      <c r="K2332" s="178"/>
    </row>
    <row r="2333" spans="1:11" ht="38.25" x14ac:dyDescent="0.2">
      <c r="A2333" s="122" t="s">
        <v>51</v>
      </c>
      <c r="B2333" s="123">
        <v>939</v>
      </c>
      <c r="C2333" s="124">
        <v>1</v>
      </c>
      <c r="D2333" s="124">
        <v>3</v>
      </c>
      <c r="E2333" s="125"/>
      <c r="F2333" s="123"/>
      <c r="G2333" s="126">
        <v>28788.400000000001</v>
      </c>
      <c r="H2333" s="126">
        <v>6173.1</v>
      </c>
      <c r="I2333" s="144">
        <f t="shared" si="72"/>
        <v>21.443011768629031</v>
      </c>
      <c r="J2333" s="147">
        <f t="shared" si="73"/>
        <v>22615.300000000003</v>
      </c>
      <c r="K2333" s="178"/>
    </row>
    <row r="2334" spans="1:11" ht="25.5" x14ac:dyDescent="0.2">
      <c r="A2334" s="122" t="s">
        <v>236</v>
      </c>
      <c r="B2334" s="123">
        <v>939</v>
      </c>
      <c r="C2334" s="124">
        <v>1</v>
      </c>
      <c r="D2334" s="124">
        <v>3</v>
      </c>
      <c r="E2334" s="125">
        <v>9900000000</v>
      </c>
      <c r="F2334" s="123"/>
      <c r="G2334" s="126">
        <v>28788.400000000001</v>
      </c>
      <c r="H2334" s="126">
        <v>6173.1</v>
      </c>
      <c r="I2334" s="144">
        <f t="shared" si="72"/>
        <v>21.443011768629031</v>
      </c>
      <c r="J2334" s="147">
        <f t="shared" si="73"/>
        <v>22615.300000000003</v>
      </c>
      <c r="K2334" s="178"/>
    </row>
    <row r="2335" spans="1:11" ht="25.5" x14ac:dyDescent="0.2">
      <c r="A2335" s="122" t="s">
        <v>389</v>
      </c>
      <c r="B2335" s="123">
        <v>939</v>
      </c>
      <c r="C2335" s="124">
        <v>1</v>
      </c>
      <c r="D2335" s="124">
        <v>3</v>
      </c>
      <c r="E2335" s="125">
        <v>9900051410</v>
      </c>
      <c r="F2335" s="123"/>
      <c r="G2335" s="126">
        <v>27691.200000000001</v>
      </c>
      <c r="H2335" s="126">
        <v>5779.7</v>
      </c>
      <c r="I2335" s="144">
        <f t="shared" si="72"/>
        <v>20.871973767839602</v>
      </c>
      <c r="J2335" s="147">
        <f t="shared" si="73"/>
        <v>21911.5</v>
      </c>
      <c r="K2335" s="178"/>
    </row>
    <row r="2336" spans="1:11" ht="38.25" x14ac:dyDescent="0.2">
      <c r="A2336" s="122" t="s">
        <v>231</v>
      </c>
      <c r="B2336" s="123">
        <v>939</v>
      </c>
      <c r="C2336" s="124">
        <v>1</v>
      </c>
      <c r="D2336" s="124">
        <v>3</v>
      </c>
      <c r="E2336" s="125">
        <v>9900051410</v>
      </c>
      <c r="F2336" s="123">
        <v>100</v>
      </c>
      <c r="G2336" s="126">
        <v>27691.200000000001</v>
      </c>
      <c r="H2336" s="126">
        <v>5779.7</v>
      </c>
      <c r="I2336" s="144">
        <f t="shared" si="72"/>
        <v>20.871973767839602</v>
      </c>
      <c r="J2336" s="147">
        <f t="shared" si="73"/>
        <v>21911.5</v>
      </c>
      <c r="K2336" s="178"/>
    </row>
    <row r="2337" spans="1:11" ht="25.5" x14ac:dyDescent="0.2">
      <c r="A2337" s="122" t="s">
        <v>656</v>
      </c>
      <c r="B2337" s="123">
        <v>939</v>
      </c>
      <c r="C2337" s="124">
        <v>1</v>
      </c>
      <c r="D2337" s="124">
        <v>3</v>
      </c>
      <c r="E2337" s="125">
        <v>9900051420</v>
      </c>
      <c r="F2337" s="123"/>
      <c r="G2337" s="126">
        <v>1097.2</v>
      </c>
      <c r="H2337" s="126">
        <v>393.4</v>
      </c>
      <c r="I2337" s="144">
        <f t="shared" si="72"/>
        <v>35.854903390448413</v>
      </c>
      <c r="J2337" s="147">
        <f t="shared" si="73"/>
        <v>703.80000000000007</v>
      </c>
      <c r="K2337" s="178"/>
    </row>
    <row r="2338" spans="1:11" ht="38.25" x14ac:dyDescent="0.2">
      <c r="A2338" s="122" t="s">
        <v>231</v>
      </c>
      <c r="B2338" s="123">
        <v>939</v>
      </c>
      <c r="C2338" s="124">
        <v>1</v>
      </c>
      <c r="D2338" s="124">
        <v>3</v>
      </c>
      <c r="E2338" s="125">
        <v>9900051420</v>
      </c>
      <c r="F2338" s="123">
        <v>100</v>
      </c>
      <c r="G2338" s="126">
        <v>1097.2</v>
      </c>
      <c r="H2338" s="126">
        <v>393.4</v>
      </c>
      <c r="I2338" s="144">
        <f t="shared" si="72"/>
        <v>35.854903390448413</v>
      </c>
      <c r="J2338" s="147">
        <f t="shared" si="73"/>
        <v>703.80000000000007</v>
      </c>
      <c r="K2338" s="178"/>
    </row>
    <row r="2339" spans="1:11" ht="38.25" x14ac:dyDescent="0.2">
      <c r="A2339" s="122" t="s">
        <v>87</v>
      </c>
      <c r="B2339" s="123">
        <v>939</v>
      </c>
      <c r="C2339" s="124">
        <v>1</v>
      </c>
      <c r="D2339" s="124">
        <v>4</v>
      </c>
      <c r="E2339" s="125"/>
      <c r="F2339" s="123"/>
      <c r="G2339" s="126">
        <v>326980.59999999998</v>
      </c>
      <c r="H2339" s="126">
        <v>172364.9</v>
      </c>
      <c r="I2339" s="144">
        <f t="shared" si="72"/>
        <v>52.714105974482891</v>
      </c>
      <c r="J2339" s="147">
        <f t="shared" si="73"/>
        <v>154615.69999999998</v>
      </c>
      <c r="K2339" s="178"/>
    </row>
    <row r="2340" spans="1:11" ht="25.5" x14ac:dyDescent="0.2">
      <c r="A2340" s="122" t="s">
        <v>891</v>
      </c>
      <c r="B2340" s="123">
        <v>939</v>
      </c>
      <c r="C2340" s="124">
        <v>1</v>
      </c>
      <c r="D2340" s="124">
        <v>4</v>
      </c>
      <c r="E2340" s="125">
        <v>7800000000</v>
      </c>
      <c r="F2340" s="123"/>
      <c r="G2340" s="126">
        <v>313184.59999999998</v>
      </c>
      <c r="H2340" s="126">
        <v>158592.4</v>
      </c>
      <c r="I2340" s="144">
        <f t="shared" si="72"/>
        <v>50.638632934058705</v>
      </c>
      <c r="J2340" s="147">
        <f t="shared" si="73"/>
        <v>154592.19999999998</v>
      </c>
      <c r="K2340" s="178"/>
    </row>
    <row r="2341" spans="1:11" ht="25.5" x14ac:dyDescent="0.2">
      <c r="A2341" s="122" t="s">
        <v>891</v>
      </c>
      <c r="B2341" s="123">
        <v>939</v>
      </c>
      <c r="C2341" s="124">
        <v>1</v>
      </c>
      <c r="D2341" s="124">
        <v>4</v>
      </c>
      <c r="E2341" s="125">
        <v>7800000112</v>
      </c>
      <c r="F2341" s="123"/>
      <c r="G2341" s="126">
        <v>30354</v>
      </c>
      <c r="H2341" s="126">
        <v>21230.400000000001</v>
      </c>
      <c r="I2341" s="144">
        <f t="shared" si="72"/>
        <v>69.942676418264483</v>
      </c>
      <c r="J2341" s="147">
        <f t="shared" si="73"/>
        <v>9123.5999999999985</v>
      </c>
      <c r="K2341" s="178"/>
    </row>
    <row r="2342" spans="1:11" ht="38.25" x14ac:dyDescent="0.2">
      <c r="A2342" s="122" t="s">
        <v>231</v>
      </c>
      <c r="B2342" s="123">
        <v>939</v>
      </c>
      <c r="C2342" s="124">
        <v>1</v>
      </c>
      <c r="D2342" s="124">
        <v>4</v>
      </c>
      <c r="E2342" s="125">
        <v>7800000112</v>
      </c>
      <c r="F2342" s="123">
        <v>100</v>
      </c>
      <c r="G2342" s="126">
        <v>30354</v>
      </c>
      <c r="H2342" s="126">
        <v>21230.400000000001</v>
      </c>
      <c r="I2342" s="144">
        <f t="shared" si="72"/>
        <v>69.942676418264483</v>
      </c>
      <c r="J2342" s="147">
        <f t="shared" si="73"/>
        <v>9123.5999999999985</v>
      </c>
      <c r="K2342" s="178"/>
    </row>
    <row r="2343" spans="1:11" ht="25.5" x14ac:dyDescent="0.2">
      <c r="A2343" s="122" t="s">
        <v>891</v>
      </c>
      <c r="B2343" s="123">
        <v>939</v>
      </c>
      <c r="C2343" s="124">
        <v>1</v>
      </c>
      <c r="D2343" s="124">
        <v>4</v>
      </c>
      <c r="E2343" s="125">
        <v>7800000113</v>
      </c>
      <c r="F2343" s="123"/>
      <c r="G2343" s="126">
        <v>242026</v>
      </c>
      <c r="H2343" s="126">
        <v>123551.7</v>
      </c>
      <c r="I2343" s="144">
        <f t="shared" si="72"/>
        <v>51.048936891077815</v>
      </c>
      <c r="J2343" s="147">
        <f t="shared" si="73"/>
        <v>118474.3</v>
      </c>
      <c r="K2343" s="178"/>
    </row>
    <row r="2344" spans="1:11" ht="38.25" x14ac:dyDescent="0.2">
      <c r="A2344" s="122" t="s">
        <v>231</v>
      </c>
      <c r="B2344" s="123">
        <v>939</v>
      </c>
      <c r="C2344" s="124">
        <v>1</v>
      </c>
      <c r="D2344" s="124">
        <v>4</v>
      </c>
      <c r="E2344" s="125">
        <v>7800000113</v>
      </c>
      <c r="F2344" s="123">
        <v>100</v>
      </c>
      <c r="G2344" s="126">
        <v>241744.3</v>
      </c>
      <c r="H2344" s="126">
        <v>123325</v>
      </c>
      <c r="I2344" s="144">
        <f t="shared" si="72"/>
        <v>51.014646467362425</v>
      </c>
      <c r="J2344" s="147">
        <f t="shared" si="73"/>
        <v>118419.29999999999</v>
      </c>
      <c r="K2344" s="178"/>
    </row>
    <row r="2345" spans="1:11" x14ac:dyDescent="0.2">
      <c r="A2345" s="122" t="s">
        <v>228</v>
      </c>
      <c r="B2345" s="123">
        <v>939</v>
      </c>
      <c r="C2345" s="124">
        <v>1</v>
      </c>
      <c r="D2345" s="124">
        <v>4</v>
      </c>
      <c r="E2345" s="125">
        <v>7800000113</v>
      </c>
      <c r="F2345" s="123">
        <v>300</v>
      </c>
      <c r="G2345" s="126">
        <v>281.7</v>
      </c>
      <c r="H2345" s="126">
        <v>226.7</v>
      </c>
      <c r="I2345" s="144">
        <f t="shared" si="72"/>
        <v>80.475683351082722</v>
      </c>
      <c r="J2345" s="147">
        <f t="shared" si="73"/>
        <v>55</v>
      </c>
      <c r="K2345" s="178"/>
    </row>
    <row r="2346" spans="1:11" ht="25.5" x14ac:dyDescent="0.2">
      <c r="A2346" s="122" t="s">
        <v>891</v>
      </c>
      <c r="B2346" s="123">
        <v>939</v>
      </c>
      <c r="C2346" s="124">
        <v>1</v>
      </c>
      <c r="D2346" s="124">
        <v>4</v>
      </c>
      <c r="E2346" s="125">
        <v>7800000193</v>
      </c>
      <c r="F2346" s="123"/>
      <c r="G2346" s="126">
        <v>38654.6</v>
      </c>
      <c r="H2346" s="126">
        <v>12933.1</v>
      </c>
      <c r="I2346" s="144">
        <f t="shared" si="72"/>
        <v>33.458113652708867</v>
      </c>
      <c r="J2346" s="147">
        <f t="shared" si="73"/>
        <v>25721.5</v>
      </c>
      <c r="K2346" s="178"/>
    </row>
    <row r="2347" spans="1:11" ht="38.25" x14ac:dyDescent="0.2">
      <c r="A2347" s="122" t="s">
        <v>231</v>
      </c>
      <c r="B2347" s="123">
        <v>939</v>
      </c>
      <c r="C2347" s="124">
        <v>1</v>
      </c>
      <c r="D2347" s="124">
        <v>4</v>
      </c>
      <c r="E2347" s="125">
        <v>7800000193</v>
      </c>
      <c r="F2347" s="123">
        <v>100</v>
      </c>
      <c r="G2347" s="126">
        <v>12567</v>
      </c>
      <c r="H2347" s="126">
        <v>4318.8999999999996</v>
      </c>
      <c r="I2347" s="144">
        <f t="shared" si="72"/>
        <v>34.366992917959735</v>
      </c>
      <c r="J2347" s="147">
        <f t="shared" si="73"/>
        <v>8248.1</v>
      </c>
      <c r="K2347" s="178"/>
    </row>
    <row r="2348" spans="1:11" ht="25.5" x14ac:dyDescent="0.2">
      <c r="A2348" s="122" t="s">
        <v>233</v>
      </c>
      <c r="B2348" s="123">
        <v>939</v>
      </c>
      <c r="C2348" s="124">
        <v>1</v>
      </c>
      <c r="D2348" s="124">
        <v>4</v>
      </c>
      <c r="E2348" s="125">
        <v>7800000193</v>
      </c>
      <c r="F2348" s="123">
        <v>200</v>
      </c>
      <c r="G2348" s="126">
        <v>26008.6</v>
      </c>
      <c r="H2348" s="126">
        <v>8614.2000000000007</v>
      </c>
      <c r="I2348" s="144">
        <f t="shared" si="72"/>
        <v>33.120583191713514</v>
      </c>
      <c r="J2348" s="147">
        <f t="shared" si="73"/>
        <v>17394.399999999998</v>
      </c>
      <c r="K2348" s="178"/>
    </row>
    <row r="2349" spans="1:11" x14ac:dyDescent="0.2">
      <c r="A2349" s="122" t="s">
        <v>227</v>
      </c>
      <c r="B2349" s="123">
        <v>939</v>
      </c>
      <c r="C2349" s="124">
        <v>1</v>
      </c>
      <c r="D2349" s="124">
        <v>4</v>
      </c>
      <c r="E2349" s="125">
        <v>7800000193</v>
      </c>
      <c r="F2349" s="123">
        <v>800</v>
      </c>
      <c r="G2349" s="126">
        <v>79</v>
      </c>
      <c r="H2349" s="126">
        <v>0</v>
      </c>
      <c r="I2349" s="144">
        <f t="shared" si="72"/>
        <v>0</v>
      </c>
      <c r="J2349" s="147">
        <f t="shared" si="73"/>
        <v>79</v>
      </c>
      <c r="K2349" s="178"/>
    </row>
    <row r="2350" spans="1:11" ht="25.5" x14ac:dyDescent="0.2">
      <c r="A2350" s="122" t="s">
        <v>806</v>
      </c>
      <c r="B2350" s="123">
        <v>939</v>
      </c>
      <c r="C2350" s="124">
        <v>1</v>
      </c>
      <c r="D2350" s="124">
        <v>4</v>
      </c>
      <c r="E2350" s="125">
        <v>7800000870</v>
      </c>
      <c r="F2350" s="123"/>
      <c r="G2350" s="126">
        <v>2150</v>
      </c>
      <c r="H2350" s="126">
        <v>877.2</v>
      </c>
      <c r="I2350" s="144">
        <f t="shared" si="72"/>
        <v>40.800000000000004</v>
      </c>
      <c r="J2350" s="147">
        <f t="shared" si="73"/>
        <v>1272.8</v>
      </c>
      <c r="K2350" s="178"/>
    </row>
    <row r="2351" spans="1:11" ht="38.25" x14ac:dyDescent="0.2">
      <c r="A2351" s="122" t="s">
        <v>231</v>
      </c>
      <c r="B2351" s="123">
        <v>939</v>
      </c>
      <c r="C2351" s="124">
        <v>1</v>
      </c>
      <c r="D2351" s="124">
        <v>4</v>
      </c>
      <c r="E2351" s="125">
        <v>7800000870</v>
      </c>
      <c r="F2351" s="123">
        <v>100</v>
      </c>
      <c r="G2351" s="126">
        <v>2150</v>
      </c>
      <c r="H2351" s="126">
        <v>877.2</v>
      </c>
      <c r="I2351" s="144">
        <f t="shared" si="72"/>
        <v>40.800000000000004</v>
      </c>
      <c r="J2351" s="147">
        <f t="shared" si="73"/>
        <v>1272.8</v>
      </c>
      <c r="K2351" s="178"/>
    </row>
    <row r="2352" spans="1:11" x14ac:dyDescent="0.2">
      <c r="A2352" s="122" t="s">
        <v>230</v>
      </c>
      <c r="B2352" s="123">
        <v>939</v>
      </c>
      <c r="C2352" s="124">
        <v>1</v>
      </c>
      <c r="D2352" s="124">
        <v>4</v>
      </c>
      <c r="E2352" s="125">
        <v>8900000000</v>
      </c>
      <c r="F2352" s="123"/>
      <c r="G2352" s="126">
        <v>13796</v>
      </c>
      <c r="H2352" s="126">
        <v>13772.5</v>
      </c>
      <c r="I2352" s="144">
        <f t="shared" si="72"/>
        <v>99.829660771238039</v>
      </c>
      <c r="J2352" s="147">
        <f t="shared" si="73"/>
        <v>23.5</v>
      </c>
      <c r="K2352" s="178"/>
    </row>
    <row r="2353" spans="1:11" ht="25.5" x14ac:dyDescent="0.2">
      <c r="A2353" s="122" t="s">
        <v>1463</v>
      </c>
      <c r="B2353" s="123">
        <v>939</v>
      </c>
      <c r="C2353" s="124">
        <v>1</v>
      </c>
      <c r="D2353" s="124">
        <v>4</v>
      </c>
      <c r="E2353" s="125">
        <v>8900055490</v>
      </c>
      <c r="F2353" s="123"/>
      <c r="G2353" s="126">
        <v>13796</v>
      </c>
      <c r="H2353" s="126">
        <v>13772.5</v>
      </c>
      <c r="I2353" s="144">
        <f t="shared" si="72"/>
        <v>99.829660771238039</v>
      </c>
      <c r="J2353" s="147">
        <f t="shared" si="73"/>
        <v>23.5</v>
      </c>
      <c r="K2353" s="178"/>
    </row>
    <row r="2354" spans="1:11" ht="38.25" x14ac:dyDescent="0.2">
      <c r="A2354" s="122" t="s">
        <v>231</v>
      </c>
      <c r="B2354" s="123">
        <v>939</v>
      </c>
      <c r="C2354" s="124">
        <v>1</v>
      </c>
      <c r="D2354" s="124">
        <v>4</v>
      </c>
      <c r="E2354" s="125">
        <v>8900055490</v>
      </c>
      <c r="F2354" s="123">
        <v>100</v>
      </c>
      <c r="G2354" s="126">
        <v>13796</v>
      </c>
      <c r="H2354" s="126">
        <v>13772.5</v>
      </c>
      <c r="I2354" s="144">
        <f t="shared" si="72"/>
        <v>99.829660771238039</v>
      </c>
      <c r="J2354" s="147">
        <f t="shared" si="73"/>
        <v>23.5</v>
      </c>
      <c r="K2354" s="178"/>
    </row>
    <row r="2355" spans="1:11" x14ac:dyDescent="0.2">
      <c r="A2355" s="122" t="s">
        <v>90</v>
      </c>
      <c r="B2355" s="123">
        <v>939</v>
      </c>
      <c r="C2355" s="124">
        <v>1</v>
      </c>
      <c r="D2355" s="124">
        <v>13</v>
      </c>
      <c r="E2355" s="125"/>
      <c r="F2355" s="123"/>
      <c r="G2355" s="126">
        <v>48569.599999999999</v>
      </c>
      <c r="H2355" s="126">
        <v>14819.3</v>
      </c>
      <c r="I2355" s="144">
        <f t="shared" si="72"/>
        <v>30.511472196600341</v>
      </c>
      <c r="J2355" s="147">
        <f t="shared" si="73"/>
        <v>33750.300000000003</v>
      </c>
      <c r="K2355" s="178"/>
    </row>
    <row r="2356" spans="1:11" x14ac:dyDescent="0.2">
      <c r="A2356" s="122" t="s">
        <v>230</v>
      </c>
      <c r="B2356" s="123">
        <v>939</v>
      </c>
      <c r="C2356" s="124">
        <v>1</v>
      </c>
      <c r="D2356" s="124">
        <v>13</v>
      </c>
      <c r="E2356" s="125">
        <v>8900000000</v>
      </c>
      <c r="F2356" s="123"/>
      <c r="G2356" s="126">
        <v>48569.599999999999</v>
      </c>
      <c r="H2356" s="126">
        <v>14819.3</v>
      </c>
      <c r="I2356" s="144">
        <f t="shared" si="72"/>
        <v>30.511472196600341</v>
      </c>
      <c r="J2356" s="147">
        <f t="shared" si="73"/>
        <v>33750.300000000003</v>
      </c>
      <c r="K2356" s="178"/>
    </row>
    <row r="2357" spans="1:11" ht="25.5" x14ac:dyDescent="0.2">
      <c r="A2357" s="122" t="s">
        <v>246</v>
      </c>
      <c r="B2357" s="123">
        <v>939</v>
      </c>
      <c r="C2357" s="124">
        <v>1</v>
      </c>
      <c r="D2357" s="124">
        <v>13</v>
      </c>
      <c r="E2357" s="125">
        <v>8900098700</v>
      </c>
      <c r="F2357" s="123"/>
      <c r="G2357" s="126">
        <v>15358</v>
      </c>
      <c r="H2357" s="126">
        <v>0</v>
      </c>
      <c r="I2357" s="144">
        <f t="shared" si="72"/>
        <v>0</v>
      </c>
      <c r="J2357" s="147">
        <f t="shared" si="73"/>
        <v>15358</v>
      </c>
      <c r="K2357" s="178"/>
    </row>
    <row r="2358" spans="1:11" ht="25.5" x14ac:dyDescent="0.2">
      <c r="A2358" s="122" t="s">
        <v>233</v>
      </c>
      <c r="B2358" s="123">
        <v>939</v>
      </c>
      <c r="C2358" s="124">
        <v>1</v>
      </c>
      <c r="D2358" s="124">
        <v>13</v>
      </c>
      <c r="E2358" s="125">
        <v>8900098700</v>
      </c>
      <c r="F2358" s="123">
        <v>200</v>
      </c>
      <c r="G2358" s="126">
        <v>15358</v>
      </c>
      <c r="H2358" s="126">
        <v>0</v>
      </c>
      <c r="I2358" s="144">
        <f t="shared" si="72"/>
        <v>0</v>
      </c>
      <c r="J2358" s="147">
        <f t="shared" si="73"/>
        <v>15358</v>
      </c>
      <c r="K2358" s="178"/>
    </row>
    <row r="2359" spans="1:11" x14ac:dyDescent="0.2">
      <c r="A2359" s="122" t="s">
        <v>249</v>
      </c>
      <c r="B2359" s="123">
        <v>939</v>
      </c>
      <c r="C2359" s="124">
        <v>1</v>
      </c>
      <c r="D2359" s="124">
        <v>13</v>
      </c>
      <c r="E2359" s="125">
        <v>8900099990</v>
      </c>
      <c r="F2359" s="123"/>
      <c r="G2359" s="126">
        <v>33211.599999999999</v>
      </c>
      <c r="H2359" s="126">
        <v>14819.3</v>
      </c>
      <c r="I2359" s="144">
        <f t="shared" si="72"/>
        <v>44.62085536378855</v>
      </c>
      <c r="J2359" s="147">
        <f t="shared" si="73"/>
        <v>18392.3</v>
      </c>
      <c r="K2359" s="178"/>
    </row>
    <row r="2360" spans="1:11" ht="38.25" x14ac:dyDescent="0.2">
      <c r="A2360" s="122" t="s">
        <v>231</v>
      </c>
      <c r="B2360" s="123">
        <v>939</v>
      </c>
      <c r="C2360" s="124">
        <v>1</v>
      </c>
      <c r="D2360" s="124">
        <v>13</v>
      </c>
      <c r="E2360" s="125">
        <v>8900099990</v>
      </c>
      <c r="F2360" s="123">
        <v>100</v>
      </c>
      <c r="G2360" s="126">
        <v>1357</v>
      </c>
      <c r="H2360" s="126">
        <v>0</v>
      </c>
      <c r="I2360" s="144">
        <f t="shared" si="72"/>
        <v>0</v>
      </c>
      <c r="J2360" s="147">
        <f t="shared" si="73"/>
        <v>1357</v>
      </c>
      <c r="K2360" s="178"/>
    </row>
    <row r="2361" spans="1:11" ht="25.5" x14ac:dyDescent="0.2">
      <c r="A2361" s="122" t="s">
        <v>233</v>
      </c>
      <c r="B2361" s="123">
        <v>939</v>
      </c>
      <c r="C2361" s="124">
        <v>1</v>
      </c>
      <c r="D2361" s="124">
        <v>13</v>
      </c>
      <c r="E2361" s="125">
        <v>8900099990</v>
      </c>
      <c r="F2361" s="123">
        <v>200</v>
      </c>
      <c r="G2361" s="126">
        <v>19353</v>
      </c>
      <c r="H2361" s="126">
        <v>4730.3</v>
      </c>
      <c r="I2361" s="144">
        <f t="shared" si="72"/>
        <v>24.442205342840904</v>
      </c>
      <c r="J2361" s="147">
        <f t="shared" si="73"/>
        <v>14622.7</v>
      </c>
      <c r="K2361" s="178"/>
    </row>
    <row r="2362" spans="1:11" x14ac:dyDescent="0.2">
      <c r="A2362" s="122" t="s">
        <v>228</v>
      </c>
      <c r="B2362" s="123">
        <v>939</v>
      </c>
      <c r="C2362" s="124">
        <v>1</v>
      </c>
      <c r="D2362" s="124">
        <v>13</v>
      </c>
      <c r="E2362" s="125">
        <v>8900099990</v>
      </c>
      <c r="F2362" s="123">
        <v>300</v>
      </c>
      <c r="G2362" s="126">
        <v>1470</v>
      </c>
      <c r="H2362" s="126">
        <v>30</v>
      </c>
      <c r="I2362" s="144">
        <f t="shared" si="72"/>
        <v>2.0408163265306123</v>
      </c>
      <c r="J2362" s="147">
        <f t="shared" si="73"/>
        <v>1440</v>
      </c>
      <c r="K2362" s="178"/>
    </row>
    <row r="2363" spans="1:11" x14ac:dyDescent="0.2">
      <c r="A2363" s="122" t="s">
        <v>227</v>
      </c>
      <c r="B2363" s="123">
        <v>939</v>
      </c>
      <c r="C2363" s="124">
        <v>1</v>
      </c>
      <c r="D2363" s="124">
        <v>13</v>
      </c>
      <c r="E2363" s="125">
        <v>8900099990</v>
      </c>
      <c r="F2363" s="123">
        <v>800</v>
      </c>
      <c r="G2363" s="126">
        <v>11031.6</v>
      </c>
      <c r="H2363" s="126">
        <v>10059</v>
      </c>
      <c r="I2363" s="144">
        <f t="shared" si="72"/>
        <v>91.183509191776352</v>
      </c>
      <c r="J2363" s="147">
        <f t="shared" si="73"/>
        <v>972.60000000000036</v>
      </c>
      <c r="K2363" s="178"/>
    </row>
    <row r="2364" spans="1:11" ht="25.5" x14ac:dyDescent="0.2">
      <c r="A2364" s="122" t="s">
        <v>157</v>
      </c>
      <c r="B2364" s="123">
        <v>939</v>
      </c>
      <c r="C2364" s="124">
        <v>3</v>
      </c>
      <c r="D2364" s="124"/>
      <c r="E2364" s="125"/>
      <c r="F2364" s="123"/>
      <c r="G2364" s="126">
        <v>8383</v>
      </c>
      <c r="H2364" s="126">
        <v>125.7</v>
      </c>
      <c r="I2364" s="144">
        <f t="shared" si="72"/>
        <v>1.4994631993319816</v>
      </c>
      <c r="J2364" s="147">
        <f t="shared" si="73"/>
        <v>8257.2999999999993</v>
      </c>
      <c r="K2364" s="178"/>
    </row>
    <row r="2365" spans="1:11" ht="25.5" x14ac:dyDescent="0.2">
      <c r="A2365" s="122" t="s">
        <v>39</v>
      </c>
      <c r="B2365" s="123">
        <v>939</v>
      </c>
      <c r="C2365" s="124">
        <v>3</v>
      </c>
      <c r="D2365" s="124">
        <v>14</v>
      </c>
      <c r="E2365" s="125"/>
      <c r="F2365" s="123"/>
      <c r="G2365" s="126">
        <v>8383</v>
      </c>
      <c r="H2365" s="126">
        <v>125.7</v>
      </c>
      <c r="I2365" s="144">
        <f t="shared" si="72"/>
        <v>1.4994631993319816</v>
      </c>
      <c r="J2365" s="147">
        <f t="shared" si="73"/>
        <v>8257.2999999999993</v>
      </c>
      <c r="K2365" s="178"/>
    </row>
    <row r="2366" spans="1:11" ht="38.25" x14ac:dyDescent="0.2">
      <c r="A2366" s="122" t="s">
        <v>942</v>
      </c>
      <c r="B2366" s="123">
        <v>939</v>
      </c>
      <c r="C2366" s="124">
        <v>3</v>
      </c>
      <c r="D2366" s="124">
        <v>14</v>
      </c>
      <c r="E2366" s="125">
        <v>200000000</v>
      </c>
      <c r="F2366" s="123"/>
      <c r="G2366" s="126">
        <v>8383</v>
      </c>
      <c r="H2366" s="126">
        <v>125.7</v>
      </c>
      <c r="I2366" s="144">
        <f t="shared" si="72"/>
        <v>1.4994631993319816</v>
      </c>
      <c r="J2366" s="147">
        <f t="shared" si="73"/>
        <v>8257.2999999999993</v>
      </c>
      <c r="K2366" s="178"/>
    </row>
    <row r="2367" spans="1:11" ht="25.5" x14ac:dyDescent="0.2">
      <c r="A2367" s="122" t="s">
        <v>1508</v>
      </c>
      <c r="B2367" s="123">
        <v>939</v>
      </c>
      <c r="C2367" s="124">
        <v>3</v>
      </c>
      <c r="D2367" s="124">
        <v>14</v>
      </c>
      <c r="E2367" s="125">
        <v>200700000</v>
      </c>
      <c r="F2367" s="123"/>
      <c r="G2367" s="126">
        <v>50</v>
      </c>
      <c r="H2367" s="126">
        <v>0</v>
      </c>
      <c r="I2367" s="144">
        <f t="shared" si="72"/>
        <v>0</v>
      </c>
      <c r="J2367" s="147">
        <f t="shared" si="73"/>
        <v>50</v>
      </c>
      <c r="K2367" s="178"/>
    </row>
    <row r="2368" spans="1:11" ht="51" x14ac:dyDescent="0.2">
      <c r="A2368" s="122" t="s">
        <v>1509</v>
      </c>
      <c r="B2368" s="123">
        <v>939</v>
      </c>
      <c r="C2368" s="124">
        <v>3</v>
      </c>
      <c r="D2368" s="124">
        <v>14</v>
      </c>
      <c r="E2368" s="125">
        <v>200703230</v>
      </c>
      <c r="F2368" s="123"/>
      <c r="G2368" s="126">
        <v>50</v>
      </c>
      <c r="H2368" s="126">
        <v>0</v>
      </c>
      <c r="I2368" s="144">
        <f t="shared" si="72"/>
        <v>0</v>
      </c>
      <c r="J2368" s="147">
        <f t="shared" si="73"/>
        <v>50</v>
      </c>
      <c r="K2368" s="178"/>
    </row>
    <row r="2369" spans="1:11" ht="25.5" x14ac:dyDescent="0.2">
      <c r="A2369" s="122" t="s">
        <v>233</v>
      </c>
      <c r="B2369" s="123">
        <v>939</v>
      </c>
      <c r="C2369" s="124">
        <v>3</v>
      </c>
      <c r="D2369" s="124">
        <v>14</v>
      </c>
      <c r="E2369" s="125">
        <v>200703230</v>
      </c>
      <c r="F2369" s="123">
        <v>200</v>
      </c>
      <c r="G2369" s="126">
        <v>50</v>
      </c>
      <c r="H2369" s="126">
        <v>0</v>
      </c>
      <c r="I2369" s="144">
        <f t="shared" si="72"/>
        <v>0</v>
      </c>
      <c r="J2369" s="147">
        <f t="shared" si="73"/>
        <v>50</v>
      </c>
      <c r="K2369" s="178"/>
    </row>
    <row r="2370" spans="1:11" ht="25.5" x14ac:dyDescent="0.2">
      <c r="A2370" s="122" t="s">
        <v>1230</v>
      </c>
      <c r="B2370" s="123">
        <v>939</v>
      </c>
      <c r="C2370" s="124">
        <v>3</v>
      </c>
      <c r="D2370" s="124">
        <v>14</v>
      </c>
      <c r="E2370" s="125">
        <v>250000000</v>
      </c>
      <c r="F2370" s="123"/>
      <c r="G2370" s="126">
        <v>8333</v>
      </c>
      <c r="H2370" s="126">
        <v>125.7</v>
      </c>
      <c r="I2370" s="144">
        <f t="shared" si="72"/>
        <v>1.5084603384135367</v>
      </c>
      <c r="J2370" s="147">
        <f t="shared" si="73"/>
        <v>8207.2999999999993</v>
      </c>
      <c r="K2370" s="178"/>
    </row>
    <row r="2371" spans="1:11" ht="25.5" x14ac:dyDescent="0.2">
      <c r="A2371" s="122" t="s">
        <v>1230</v>
      </c>
      <c r="B2371" s="123">
        <v>939</v>
      </c>
      <c r="C2371" s="124">
        <v>3</v>
      </c>
      <c r="D2371" s="124">
        <v>14</v>
      </c>
      <c r="E2371" s="125">
        <v>250100000</v>
      </c>
      <c r="F2371" s="123"/>
      <c r="G2371" s="126">
        <v>4208</v>
      </c>
      <c r="H2371" s="126">
        <v>125.7</v>
      </c>
      <c r="I2371" s="144">
        <f t="shared" si="72"/>
        <v>2.9871673003802282</v>
      </c>
      <c r="J2371" s="147">
        <f t="shared" si="73"/>
        <v>4082.3</v>
      </c>
      <c r="K2371" s="178"/>
    </row>
    <row r="2372" spans="1:11" ht="38.25" x14ac:dyDescent="0.2">
      <c r="A2372" s="122" t="s">
        <v>498</v>
      </c>
      <c r="B2372" s="123">
        <v>939</v>
      </c>
      <c r="C2372" s="124">
        <v>3</v>
      </c>
      <c r="D2372" s="124">
        <v>14</v>
      </c>
      <c r="E2372" s="125">
        <v>250103130</v>
      </c>
      <c r="F2372" s="123"/>
      <c r="G2372" s="126">
        <v>3208</v>
      </c>
      <c r="H2372" s="126">
        <v>0</v>
      </c>
      <c r="I2372" s="144">
        <f t="shared" si="72"/>
        <v>0</v>
      </c>
      <c r="J2372" s="147">
        <f t="shared" si="73"/>
        <v>3208</v>
      </c>
      <c r="K2372" s="178"/>
    </row>
    <row r="2373" spans="1:11" ht="11.25" customHeight="1" x14ac:dyDescent="0.2">
      <c r="A2373" s="122" t="s">
        <v>231</v>
      </c>
      <c r="B2373" s="123">
        <v>939</v>
      </c>
      <c r="C2373" s="124">
        <v>3</v>
      </c>
      <c r="D2373" s="124">
        <v>14</v>
      </c>
      <c r="E2373" s="125">
        <v>250103130</v>
      </c>
      <c r="F2373" s="123">
        <v>100</v>
      </c>
      <c r="G2373" s="126">
        <v>1000</v>
      </c>
      <c r="H2373" s="126">
        <v>0</v>
      </c>
      <c r="I2373" s="144">
        <f t="shared" si="72"/>
        <v>0</v>
      </c>
      <c r="J2373" s="147">
        <f t="shared" si="73"/>
        <v>1000</v>
      </c>
      <c r="K2373" s="178"/>
    </row>
    <row r="2374" spans="1:11" ht="27" customHeight="1" x14ac:dyDescent="0.2">
      <c r="A2374" s="122" t="s">
        <v>233</v>
      </c>
      <c r="B2374" s="123">
        <v>939</v>
      </c>
      <c r="C2374" s="124">
        <v>3</v>
      </c>
      <c r="D2374" s="124">
        <v>14</v>
      </c>
      <c r="E2374" s="125">
        <v>250103130</v>
      </c>
      <c r="F2374" s="123">
        <v>200</v>
      </c>
      <c r="G2374" s="126">
        <v>2208</v>
      </c>
      <c r="H2374" s="126">
        <v>0</v>
      </c>
      <c r="I2374" s="144">
        <f>H2374/G2374*100</f>
        <v>0</v>
      </c>
      <c r="J2374" s="147">
        <f t="shared" si="73"/>
        <v>2208</v>
      </c>
      <c r="K2374" s="178"/>
    </row>
    <row r="2375" spans="1:11" ht="25.5" x14ac:dyDescent="0.2">
      <c r="A2375" s="122" t="s">
        <v>499</v>
      </c>
      <c r="B2375" s="123">
        <v>939</v>
      </c>
      <c r="C2375" s="124">
        <v>3</v>
      </c>
      <c r="D2375" s="124">
        <v>14</v>
      </c>
      <c r="E2375" s="125">
        <v>250103140</v>
      </c>
      <c r="F2375" s="123"/>
      <c r="G2375" s="126">
        <v>1000</v>
      </c>
      <c r="H2375" s="126">
        <v>125.7</v>
      </c>
      <c r="I2375" s="144">
        <f t="shared" ref="I2375:I2438" si="74">H2375/G2375*100</f>
        <v>12.57</v>
      </c>
      <c r="J2375" s="147">
        <f t="shared" ref="J2375:J2438" si="75">G2375-H2375</f>
        <v>874.3</v>
      </c>
    </row>
    <row r="2376" spans="1:11" ht="25.5" x14ac:dyDescent="0.2">
      <c r="A2376" s="122" t="s">
        <v>233</v>
      </c>
      <c r="B2376" s="123">
        <v>939</v>
      </c>
      <c r="C2376" s="124">
        <v>3</v>
      </c>
      <c r="D2376" s="124">
        <v>14</v>
      </c>
      <c r="E2376" s="125">
        <v>250103140</v>
      </c>
      <c r="F2376" s="123">
        <v>200</v>
      </c>
      <c r="G2376" s="126">
        <v>1000</v>
      </c>
      <c r="H2376" s="126">
        <v>125.7</v>
      </c>
      <c r="I2376" s="144">
        <f t="shared" si="74"/>
        <v>12.57</v>
      </c>
      <c r="J2376" s="147">
        <f t="shared" si="75"/>
        <v>874.3</v>
      </c>
    </row>
    <row r="2377" spans="1:11" ht="38.25" x14ac:dyDescent="0.2">
      <c r="A2377" s="122" t="s">
        <v>1231</v>
      </c>
      <c r="B2377" s="123">
        <v>939</v>
      </c>
      <c r="C2377" s="124">
        <v>3</v>
      </c>
      <c r="D2377" s="124">
        <v>14</v>
      </c>
      <c r="E2377" s="125">
        <v>250200000</v>
      </c>
      <c r="F2377" s="123"/>
      <c r="G2377" s="126">
        <v>2940</v>
      </c>
      <c r="H2377" s="126">
        <v>0</v>
      </c>
      <c r="I2377" s="144">
        <f t="shared" si="74"/>
        <v>0</v>
      </c>
      <c r="J2377" s="147">
        <f t="shared" si="75"/>
        <v>2940</v>
      </c>
    </row>
    <row r="2378" spans="1:11" x14ac:dyDescent="0.2">
      <c r="A2378" s="122" t="s">
        <v>746</v>
      </c>
      <c r="B2378" s="123">
        <v>939</v>
      </c>
      <c r="C2378" s="124">
        <v>3</v>
      </c>
      <c r="D2378" s="124">
        <v>14</v>
      </c>
      <c r="E2378" s="125">
        <v>250203100</v>
      </c>
      <c r="F2378" s="123"/>
      <c r="G2378" s="126">
        <v>2940</v>
      </c>
      <c r="H2378" s="126">
        <v>0</v>
      </c>
      <c r="I2378" s="144">
        <f t="shared" si="74"/>
        <v>0</v>
      </c>
      <c r="J2378" s="147">
        <f t="shared" si="75"/>
        <v>2940</v>
      </c>
    </row>
    <row r="2379" spans="1:11" ht="25.5" x14ac:dyDescent="0.2">
      <c r="A2379" s="122" t="s">
        <v>233</v>
      </c>
      <c r="B2379" s="123">
        <v>939</v>
      </c>
      <c r="C2379" s="124">
        <v>3</v>
      </c>
      <c r="D2379" s="124">
        <v>14</v>
      </c>
      <c r="E2379" s="125">
        <v>250203100</v>
      </c>
      <c r="F2379" s="123">
        <v>200</v>
      </c>
      <c r="G2379" s="126">
        <v>2940</v>
      </c>
      <c r="H2379" s="126">
        <v>0</v>
      </c>
      <c r="I2379" s="144">
        <f t="shared" si="74"/>
        <v>0</v>
      </c>
      <c r="J2379" s="147">
        <f t="shared" si="75"/>
        <v>2940</v>
      </c>
    </row>
    <row r="2380" spans="1:11" ht="38.25" x14ac:dyDescent="0.2">
      <c r="A2380" s="122" t="s">
        <v>1305</v>
      </c>
      <c r="B2380" s="123">
        <v>939</v>
      </c>
      <c r="C2380" s="124">
        <v>3</v>
      </c>
      <c r="D2380" s="124">
        <v>14</v>
      </c>
      <c r="E2380" s="125">
        <v>250300000</v>
      </c>
      <c r="F2380" s="123"/>
      <c r="G2380" s="126">
        <v>1185</v>
      </c>
      <c r="H2380" s="126">
        <v>0</v>
      </c>
      <c r="I2380" s="144">
        <f t="shared" si="74"/>
        <v>0</v>
      </c>
      <c r="J2380" s="147">
        <f t="shared" si="75"/>
        <v>1185</v>
      </c>
    </row>
    <row r="2381" spans="1:11" ht="38.25" x14ac:dyDescent="0.2">
      <c r="A2381" s="122" t="s">
        <v>1306</v>
      </c>
      <c r="B2381" s="123">
        <v>939</v>
      </c>
      <c r="C2381" s="124">
        <v>3</v>
      </c>
      <c r="D2381" s="124">
        <v>14</v>
      </c>
      <c r="E2381" s="125">
        <v>250303180</v>
      </c>
      <c r="F2381" s="123"/>
      <c r="G2381" s="126">
        <v>1185</v>
      </c>
      <c r="H2381" s="126">
        <v>0</v>
      </c>
      <c r="I2381" s="144">
        <f t="shared" si="74"/>
        <v>0</v>
      </c>
      <c r="J2381" s="147">
        <f t="shared" si="75"/>
        <v>1185</v>
      </c>
    </row>
    <row r="2382" spans="1:11" ht="25.5" x14ac:dyDescent="0.2">
      <c r="A2382" s="122" t="s">
        <v>233</v>
      </c>
      <c r="B2382" s="123">
        <v>939</v>
      </c>
      <c r="C2382" s="124">
        <v>3</v>
      </c>
      <c r="D2382" s="124">
        <v>14</v>
      </c>
      <c r="E2382" s="125">
        <v>250303180</v>
      </c>
      <c r="F2382" s="123">
        <v>200</v>
      </c>
      <c r="G2382" s="126">
        <v>1185</v>
      </c>
      <c r="H2382" s="126">
        <v>0</v>
      </c>
      <c r="I2382" s="144">
        <f t="shared" si="74"/>
        <v>0</v>
      </c>
      <c r="J2382" s="147">
        <f t="shared" si="75"/>
        <v>1185</v>
      </c>
    </row>
    <row r="2383" spans="1:11" x14ac:dyDescent="0.2">
      <c r="A2383" s="122" t="s">
        <v>161</v>
      </c>
      <c r="B2383" s="123">
        <v>939</v>
      </c>
      <c r="C2383" s="124">
        <v>7</v>
      </c>
      <c r="D2383" s="124"/>
      <c r="E2383" s="125"/>
      <c r="F2383" s="123"/>
      <c r="G2383" s="126">
        <v>3800</v>
      </c>
      <c r="H2383" s="126">
        <v>260</v>
      </c>
      <c r="I2383" s="144">
        <f t="shared" si="74"/>
        <v>6.8421052631578956</v>
      </c>
      <c r="J2383" s="147">
        <f t="shared" si="75"/>
        <v>3540</v>
      </c>
    </row>
    <row r="2384" spans="1:11" x14ac:dyDescent="0.2">
      <c r="A2384" s="122" t="s">
        <v>64</v>
      </c>
      <c r="B2384" s="123">
        <v>939</v>
      </c>
      <c r="C2384" s="124">
        <v>7</v>
      </c>
      <c r="D2384" s="124">
        <v>5</v>
      </c>
      <c r="E2384" s="125"/>
      <c r="F2384" s="123"/>
      <c r="G2384" s="126">
        <v>3800</v>
      </c>
      <c r="H2384" s="126">
        <v>260</v>
      </c>
      <c r="I2384" s="144">
        <f t="shared" si="74"/>
        <v>6.8421052631578956</v>
      </c>
      <c r="J2384" s="147">
        <f t="shared" si="75"/>
        <v>3540</v>
      </c>
    </row>
    <row r="2385" spans="1:10" ht="25.5" x14ac:dyDescent="0.2">
      <c r="A2385" s="122" t="s">
        <v>1307</v>
      </c>
      <c r="B2385" s="123">
        <v>939</v>
      </c>
      <c r="C2385" s="124">
        <v>7</v>
      </c>
      <c r="D2385" s="124">
        <v>5</v>
      </c>
      <c r="E2385" s="125">
        <v>2800000000</v>
      </c>
      <c r="F2385" s="123"/>
      <c r="G2385" s="126">
        <v>3800</v>
      </c>
      <c r="H2385" s="126">
        <v>260</v>
      </c>
      <c r="I2385" s="144">
        <f t="shared" si="74"/>
        <v>6.8421052631578956</v>
      </c>
      <c r="J2385" s="147">
        <f t="shared" si="75"/>
        <v>3540</v>
      </c>
    </row>
    <row r="2386" spans="1:10" ht="63.75" x14ac:dyDescent="0.2">
      <c r="A2386" s="122" t="s">
        <v>1308</v>
      </c>
      <c r="B2386" s="123">
        <v>939</v>
      </c>
      <c r="C2386" s="124">
        <v>7</v>
      </c>
      <c r="D2386" s="124">
        <v>5</v>
      </c>
      <c r="E2386" s="125">
        <v>2840000000</v>
      </c>
      <c r="F2386" s="123"/>
      <c r="G2386" s="126">
        <v>3800</v>
      </c>
      <c r="H2386" s="126">
        <v>260</v>
      </c>
      <c r="I2386" s="144">
        <f t="shared" si="74"/>
        <v>6.8421052631578956</v>
      </c>
      <c r="J2386" s="147">
        <f t="shared" si="75"/>
        <v>3540</v>
      </c>
    </row>
    <row r="2387" spans="1:10" ht="63.75" x14ac:dyDescent="0.2">
      <c r="A2387" s="122" t="s">
        <v>1308</v>
      </c>
      <c r="B2387" s="123">
        <v>939</v>
      </c>
      <c r="C2387" s="124">
        <v>7</v>
      </c>
      <c r="D2387" s="124">
        <v>5</v>
      </c>
      <c r="E2387" s="125">
        <v>2840200000</v>
      </c>
      <c r="F2387" s="123"/>
      <c r="G2387" s="126">
        <v>3700</v>
      </c>
      <c r="H2387" s="126">
        <v>160</v>
      </c>
      <c r="I2387" s="144">
        <f t="shared" si="74"/>
        <v>4.3243243243243246</v>
      </c>
      <c r="J2387" s="147">
        <f t="shared" si="75"/>
        <v>3540</v>
      </c>
    </row>
    <row r="2388" spans="1:10" x14ac:dyDescent="0.2">
      <c r="A2388" s="122" t="s">
        <v>1309</v>
      </c>
      <c r="B2388" s="123">
        <v>939</v>
      </c>
      <c r="C2388" s="124">
        <v>7</v>
      </c>
      <c r="D2388" s="124">
        <v>5</v>
      </c>
      <c r="E2388" s="125">
        <v>2840200250</v>
      </c>
      <c r="F2388" s="123"/>
      <c r="G2388" s="126">
        <v>3700</v>
      </c>
      <c r="H2388" s="126">
        <v>160</v>
      </c>
      <c r="I2388" s="144">
        <f t="shared" si="74"/>
        <v>4.3243243243243246</v>
      </c>
      <c r="J2388" s="147">
        <f t="shared" si="75"/>
        <v>3540</v>
      </c>
    </row>
    <row r="2389" spans="1:10" ht="25.5" x14ac:dyDescent="0.2">
      <c r="A2389" s="122" t="s">
        <v>233</v>
      </c>
      <c r="B2389" s="123">
        <v>939</v>
      </c>
      <c r="C2389" s="124">
        <v>7</v>
      </c>
      <c r="D2389" s="124">
        <v>5</v>
      </c>
      <c r="E2389" s="125">
        <v>2840200250</v>
      </c>
      <c r="F2389" s="123">
        <v>200</v>
      </c>
      <c r="G2389" s="126">
        <v>3565</v>
      </c>
      <c r="H2389" s="126">
        <v>30</v>
      </c>
      <c r="I2389" s="144">
        <f t="shared" si="74"/>
        <v>0.84151472650771386</v>
      </c>
      <c r="J2389" s="147">
        <f t="shared" si="75"/>
        <v>3535</v>
      </c>
    </row>
    <row r="2390" spans="1:10" ht="25.5" x14ac:dyDescent="0.2">
      <c r="A2390" s="122" t="s">
        <v>226</v>
      </c>
      <c r="B2390" s="123">
        <v>939</v>
      </c>
      <c r="C2390" s="124">
        <v>7</v>
      </c>
      <c r="D2390" s="124">
        <v>5</v>
      </c>
      <c r="E2390" s="125">
        <v>2840200250</v>
      </c>
      <c r="F2390" s="123">
        <v>600</v>
      </c>
      <c r="G2390" s="126">
        <v>135</v>
      </c>
      <c r="H2390" s="126">
        <v>130</v>
      </c>
      <c r="I2390" s="144">
        <f t="shared" si="74"/>
        <v>96.296296296296291</v>
      </c>
      <c r="J2390" s="147">
        <f t="shared" si="75"/>
        <v>5</v>
      </c>
    </row>
    <row r="2391" spans="1:10" ht="25.5" x14ac:dyDescent="0.2">
      <c r="A2391" s="122" t="s">
        <v>1310</v>
      </c>
      <c r="B2391" s="123">
        <v>939</v>
      </c>
      <c r="C2391" s="124">
        <v>7</v>
      </c>
      <c r="D2391" s="124">
        <v>5</v>
      </c>
      <c r="E2391" s="125">
        <v>2840300000</v>
      </c>
      <c r="F2391" s="123"/>
      <c r="G2391" s="126">
        <v>100</v>
      </c>
      <c r="H2391" s="126">
        <v>100</v>
      </c>
      <c r="I2391" s="144">
        <f t="shared" si="74"/>
        <v>100</v>
      </c>
      <c r="J2391" s="147">
        <f t="shared" si="75"/>
        <v>0</v>
      </c>
    </row>
    <row r="2392" spans="1:10" x14ac:dyDescent="0.2">
      <c r="A2392" s="122" t="s">
        <v>1309</v>
      </c>
      <c r="B2392" s="123">
        <v>939</v>
      </c>
      <c r="C2392" s="124">
        <v>7</v>
      </c>
      <c r="D2392" s="124">
        <v>5</v>
      </c>
      <c r="E2392" s="125">
        <v>2840300250</v>
      </c>
      <c r="F2392" s="123"/>
      <c r="G2392" s="126">
        <v>100</v>
      </c>
      <c r="H2392" s="126">
        <v>100</v>
      </c>
      <c r="I2392" s="144">
        <f t="shared" si="74"/>
        <v>100</v>
      </c>
      <c r="J2392" s="147">
        <f t="shared" si="75"/>
        <v>0</v>
      </c>
    </row>
    <row r="2393" spans="1:10" x14ac:dyDescent="0.2">
      <c r="A2393" s="122" t="s">
        <v>228</v>
      </c>
      <c r="B2393" s="123">
        <v>939</v>
      </c>
      <c r="C2393" s="124">
        <v>7</v>
      </c>
      <c r="D2393" s="124">
        <v>5</v>
      </c>
      <c r="E2393" s="125">
        <v>2840300250</v>
      </c>
      <c r="F2393" s="123">
        <v>300</v>
      </c>
      <c r="G2393" s="126">
        <v>100</v>
      </c>
      <c r="H2393" s="126">
        <v>100</v>
      </c>
      <c r="I2393" s="144">
        <f t="shared" si="74"/>
        <v>100</v>
      </c>
      <c r="J2393" s="147">
        <f t="shared" si="75"/>
        <v>0</v>
      </c>
    </row>
    <row r="2394" spans="1:10" x14ac:dyDescent="0.2">
      <c r="A2394" s="122" t="s">
        <v>165</v>
      </c>
      <c r="B2394" s="123">
        <v>939</v>
      </c>
      <c r="C2394" s="124">
        <v>12</v>
      </c>
      <c r="D2394" s="124"/>
      <c r="E2394" s="125"/>
      <c r="F2394" s="123"/>
      <c r="G2394" s="126">
        <v>85219.9</v>
      </c>
      <c r="H2394" s="126">
        <v>36781.699999999997</v>
      </c>
      <c r="I2394" s="144">
        <f t="shared" si="74"/>
        <v>43.160928374710601</v>
      </c>
      <c r="J2394" s="147">
        <f t="shared" si="75"/>
        <v>48438.2</v>
      </c>
    </row>
    <row r="2395" spans="1:10" x14ac:dyDescent="0.2">
      <c r="A2395" s="122" t="s">
        <v>184</v>
      </c>
      <c r="B2395" s="123">
        <v>939</v>
      </c>
      <c r="C2395" s="124">
        <v>12</v>
      </c>
      <c r="D2395" s="124">
        <v>1</v>
      </c>
      <c r="E2395" s="125"/>
      <c r="F2395" s="123"/>
      <c r="G2395" s="126">
        <v>14972</v>
      </c>
      <c r="H2395" s="126">
        <v>8062.3</v>
      </c>
      <c r="I2395" s="144">
        <f t="shared" si="74"/>
        <v>53.849185145605126</v>
      </c>
      <c r="J2395" s="147">
        <f t="shared" si="75"/>
        <v>6909.7</v>
      </c>
    </row>
    <row r="2396" spans="1:10" ht="25.5" x14ac:dyDescent="0.2">
      <c r="A2396" s="122" t="s">
        <v>949</v>
      </c>
      <c r="B2396" s="123">
        <v>939</v>
      </c>
      <c r="C2396" s="124">
        <v>12</v>
      </c>
      <c r="D2396" s="124">
        <v>1</v>
      </c>
      <c r="E2396" s="125">
        <v>1200000000</v>
      </c>
      <c r="F2396" s="123"/>
      <c r="G2396" s="126">
        <v>14972</v>
      </c>
      <c r="H2396" s="126">
        <v>8062.3</v>
      </c>
      <c r="I2396" s="144">
        <f t="shared" si="74"/>
        <v>53.849185145605126</v>
      </c>
      <c r="J2396" s="147">
        <f t="shared" si="75"/>
        <v>6909.7</v>
      </c>
    </row>
    <row r="2397" spans="1:10" x14ac:dyDescent="0.2">
      <c r="A2397" s="122" t="s">
        <v>1311</v>
      </c>
      <c r="B2397" s="123">
        <v>939</v>
      </c>
      <c r="C2397" s="124">
        <v>12</v>
      </c>
      <c r="D2397" s="124">
        <v>1</v>
      </c>
      <c r="E2397" s="125">
        <v>1250000000</v>
      </c>
      <c r="F2397" s="123"/>
      <c r="G2397" s="126">
        <v>14972</v>
      </c>
      <c r="H2397" s="126">
        <v>8062.3</v>
      </c>
      <c r="I2397" s="144">
        <f t="shared" si="74"/>
        <v>53.849185145605126</v>
      </c>
      <c r="J2397" s="147">
        <f t="shared" si="75"/>
        <v>6909.7</v>
      </c>
    </row>
    <row r="2398" spans="1:10" ht="25.5" x14ac:dyDescent="0.2">
      <c r="A2398" s="122" t="s">
        <v>1312</v>
      </c>
      <c r="B2398" s="123">
        <v>939</v>
      </c>
      <c r="C2398" s="124">
        <v>12</v>
      </c>
      <c r="D2398" s="124">
        <v>1</v>
      </c>
      <c r="E2398" s="125">
        <v>1250300000</v>
      </c>
      <c r="F2398" s="123"/>
      <c r="G2398" s="126">
        <v>14972</v>
      </c>
      <c r="H2398" s="126">
        <v>8062.3</v>
      </c>
      <c r="I2398" s="144">
        <f t="shared" si="74"/>
        <v>53.849185145605126</v>
      </c>
      <c r="J2398" s="147">
        <f t="shared" si="75"/>
        <v>6909.7</v>
      </c>
    </row>
    <row r="2399" spans="1:10" ht="25.5" x14ac:dyDescent="0.2">
      <c r="A2399" s="122" t="s">
        <v>393</v>
      </c>
      <c r="B2399" s="123">
        <v>939</v>
      </c>
      <c r="C2399" s="124">
        <v>12</v>
      </c>
      <c r="D2399" s="124">
        <v>1</v>
      </c>
      <c r="E2399" s="125">
        <v>1250340050</v>
      </c>
      <c r="F2399" s="123"/>
      <c r="G2399" s="126">
        <v>14972</v>
      </c>
      <c r="H2399" s="126">
        <v>8062.3</v>
      </c>
      <c r="I2399" s="144">
        <f t="shared" si="74"/>
        <v>53.849185145605126</v>
      </c>
      <c r="J2399" s="147">
        <f t="shared" si="75"/>
        <v>6909.7</v>
      </c>
    </row>
    <row r="2400" spans="1:10" ht="25.5" x14ac:dyDescent="0.2">
      <c r="A2400" s="122" t="s">
        <v>226</v>
      </c>
      <c r="B2400" s="123">
        <v>939</v>
      </c>
      <c r="C2400" s="124">
        <v>12</v>
      </c>
      <c r="D2400" s="124">
        <v>1</v>
      </c>
      <c r="E2400" s="125">
        <v>1250340050</v>
      </c>
      <c r="F2400" s="123">
        <v>600</v>
      </c>
      <c r="G2400" s="126">
        <v>14972</v>
      </c>
      <c r="H2400" s="126">
        <v>8062.3</v>
      </c>
      <c r="I2400" s="144">
        <f t="shared" si="74"/>
        <v>53.849185145605126</v>
      </c>
      <c r="J2400" s="147">
        <f t="shared" si="75"/>
        <v>6909.7</v>
      </c>
    </row>
    <row r="2401" spans="1:10" x14ac:dyDescent="0.2">
      <c r="A2401" s="122" t="s">
        <v>66</v>
      </c>
      <c r="B2401" s="123">
        <v>939</v>
      </c>
      <c r="C2401" s="124">
        <v>12</v>
      </c>
      <c r="D2401" s="124">
        <v>2</v>
      </c>
      <c r="E2401" s="125"/>
      <c r="F2401" s="123"/>
      <c r="G2401" s="126">
        <v>70247.899999999994</v>
      </c>
      <c r="H2401" s="126">
        <v>28719.4</v>
      </c>
      <c r="I2401" s="144">
        <f t="shared" si="74"/>
        <v>40.882930308236979</v>
      </c>
      <c r="J2401" s="147">
        <f t="shared" si="75"/>
        <v>41528.499999999993</v>
      </c>
    </row>
    <row r="2402" spans="1:10" ht="25.5" x14ac:dyDescent="0.2">
      <c r="A2402" s="122" t="s">
        <v>949</v>
      </c>
      <c r="B2402" s="123">
        <v>939</v>
      </c>
      <c r="C2402" s="124">
        <v>12</v>
      </c>
      <c r="D2402" s="124">
        <v>2</v>
      </c>
      <c r="E2402" s="125">
        <v>1200000000</v>
      </c>
      <c r="F2402" s="123"/>
      <c r="G2402" s="126">
        <v>70247.899999999994</v>
      </c>
      <c r="H2402" s="126">
        <v>28719.4</v>
      </c>
      <c r="I2402" s="144">
        <f t="shared" si="74"/>
        <v>40.882930308236979</v>
      </c>
      <c r="J2402" s="147">
        <f t="shared" si="75"/>
        <v>41528.499999999993</v>
      </c>
    </row>
    <row r="2403" spans="1:10" x14ac:dyDescent="0.2">
      <c r="A2403" s="122" t="s">
        <v>1311</v>
      </c>
      <c r="B2403" s="123">
        <v>939</v>
      </c>
      <c r="C2403" s="124">
        <v>12</v>
      </c>
      <c r="D2403" s="124">
        <v>2</v>
      </c>
      <c r="E2403" s="125">
        <v>1250000000</v>
      </c>
      <c r="F2403" s="123"/>
      <c r="G2403" s="126">
        <v>70247.899999999994</v>
      </c>
      <c r="H2403" s="126">
        <v>28719.4</v>
      </c>
      <c r="I2403" s="144">
        <f t="shared" si="74"/>
        <v>40.882930308236979</v>
      </c>
      <c r="J2403" s="147">
        <f t="shared" si="75"/>
        <v>41528.499999999993</v>
      </c>
    </row>
    <row r="2404" spans="1:10" ht="25.5" x14ac:dyDescent="0.2">
      <c r="A2404" s="122" t="s">
        <v>1312</v>
      </c>
      <c r="B2404" s="123">
        <v>939</v>
      </c>
      <c r="C2404" s="124">
        <v>12</v>
      </c>
      <c r="D2404" s="124">
        <v>2</v>
      </c>
      <c r="E2404" s="125">
        <v>1250300000</v>
      </c>
      <c r="F2404" s="123"/>
      <c r="G2404" s="126">
        <v>70247.899999999994</v>
      </c>
      <c r="H2404" s="126">
        <v>28719.4</v>
      </c>
      <c r="I2404" s="144">
        <f t="shared" si="74"/>
        <v>40.882930308236979</v>
      </c>
      <c r="J2404" s="147">
        <f t="shared" si="75"/>
        <v>41528.499999999993</v>
      </c>
    </row>
    <row r="2405" spans="1:10" ht="25.5" x14ac:dyDescent="0.2">
      <c r="A2405" s="122" t="s">
        <v>393</v>
      </c>
      <c r="B2405" s="123">
        <v>939</v>
      </c>
      <c r="C2405" s="124">
        <v>12</v>
      </c>
      <c r="D2405" s="124">
        <v>2</v>
      </c>
      <c r="E2405" s="125">
        <v>1250340050</v>
      </c>
      <c r="F2405" s="123"/>
      <c r="G2405" s="126">
        <v>59106</v>
      </c>
      <c r="H2405" s="126">
        <v>22227</v>
      </c>
      <c r="I2405" s="144">
        <f t="shared" si="74"/>
        <v>37.605319256928233</v>
      </c>
      <c r="J2405" s="147">
        <f t="shared" si="75"/>
        <v>36879</v>
      </c>
    </row>
    <row r="2406" spans="1:10" ht="25.5" x14ac:dyDescent="0.2">
      <c r="A2406" s="122" t="s">
        <v>226</v>
      </c>
      <c r="B2406" s="123">
        <v>939</v>
      </c>
      <c r="C2406" s="124">
        <v>12</v>
      </c>
      <c r="D2406" s="124">
        <v>2</v>
      </c>
      <c r="E2406" s="125">
        <v>1250340050</v>
      </c>
      <c r="F2406" s="123">
        <v>600</v>
      </c>
      <c r="G2406" s="126">
        <v>59106</v>
      </c>
      <c r="H2406" s="126">
        <v>22227</v>
      </c>
      <c r="I2406" s="144">
        <f t="shared" si="74"/>
        <v>37.605319256928233</v>
      </c>
      <c r="J2406" s="147">
        <f t="shared" si="75"/>
        <v>36879</v>
      </c>
    </row>
    <row r="2407" spans="1:10" ht="25.5" x14ac:dyDescent="0.2">
      <c r="A2407" s="122" t="s">
        <v>393</v>
      </c>
      <c r="B2407" s="123">
        <v>939</v>
      </c>
      <c r="C2407" s="124">
        <v>12</v>
      </c>
      <c r="D2407" s="124">
        <v>2</v>
      </c>
      <c r="E2407" s="125">
        <v>1250340060</v>
      </c>
      <c r="F2407" s="123"/>
      <c r="G2407" s="126">
        <v>11141.9</v>
      </c>
      <c r="H2407" s="126">
        <v>6492.4</v>
      </c>
      <c r="I2407" s="144">
        <f t="shared" si="74"/>
        <v>58.270133460181839</v>
      </c>
      <c r="J2407" s="147">
        <f t="shared" si="75"/>
        <v>4649.5</v>
      </c>
    </row>
    <row r="2408" spans="1:10" ht="25.5" x14ac:dyDescent="0.2">
      <c r="A2408" s="122" t="s">
        <v>226</v>
      </c>
      <c r="B2408" s="123">
        <v>939</v>
      </c>
      <c r="C2408" s="124">
        <v>12</v>
      </c>
      <c r="D2408" s="124">
        <v>2</v>
      </c>
      <c r="E2408" s="125">
        <v>1250340060</v>
      </c>
      <c r="F2408" s="123">
        <v>600</v>
      </c>
      <c r="G2408" s="126">
        <v>11141.9</v>
      </c>
      <c r="H2408" s="126">
        <v>6492.4</v>
      </c>
      <c r="I2408" s="144">
        <f t="shared" si="74"/>
        <v>58.270133460181839</v>
      </c>
      <c r="J2408" s="147">
        <f t="shared" si="75"/>
        <v>4649.5</v>
      </c>
    </row>
    <row r="2409" spans="1:10" s="22" customFormat="1" x14ac:dyDescent="0.2">
      <c r="A2409" s="127" t="s">
        <v>390</v>
      </c>
      <c r="B2409" s="128">
        <v>947</v>
      </c>
      <c r="C2409" s="129"/>
      <c r="D2409" s="129"/>
      <c r="E2409" s="130"/>
      <c r="F2409" s="128"/>
      <c r="G2409" s="131">
        <v>372567</v>
      </c>
      <c r="H2409" s="131">
        <v>176783.1</v>
      </c>
      <c r="I2409" s="138">
        <f t="shared" si="74"/>
        <v>47.45001570187376</v>
      </c>
      <c r="J2409" s="147">
        <f t="shared" si="75"/>
        <v>195783.9</v>
      </c>
    </row>
    <row r="2410" spans="1:10" x14ac:dyDescent="0.2">
      <c r="A2410" s="122" t="s">
        <v>155</v>
      </c>
      <c r="B2410" s="123">
        <v>947</v>
      </c>
      <c r="C2410" s="124">
        <v>1</v>
      </c>
      <c r="D2410" s="124"/>
      <c r="E2410" s="125"/>
      <c r="F2410" s="123"/>
      <c r="G2410" s="126">
        <v>21855</v>
      </c>
      <c r="H2410" s="126">
        <v>13286</v>
      </c>
      <c r="I2410" s="144">
        <f t="shared" si="74"/>
        <v>60.791580873941889</v>
      </c>
      <c r="J2410" s="147">
        <f t="shared" si="75"/>
        <v>8569</v>
      </c>
    </row>
    <row r="2411" spans="1:10" ht="38.25" x14ac:dyDescent="0.2">
      <c r="A2411" s="122" t="s">
        <v>51</v>
      </c>
      <c r="B2411" s="123">
        <v>947</v>
      </c>
      <c r="C2411" s="124">
        <v>1</v>
      </c>
      <c r="D2411" s="124">
        <v>3</v>
      </c>
      <c r="E2411" s="125"/>
      <c r="F2411" s="123"/>
      <c r="G2411" s="126">
        <v>3082</v>
      </c>
      <c r="H2411" s="126">
        <v>1202.3</v>
      </c>
      <c r="I2411" s="144">
        <f t="shared" si="74"/>
        <v>39.010382868267357</v>
      </c>
      <c r="J2411" s="147">
        <f t="shared" si="75"/>
        <v>1879.7</v>
      </c>
    </row>
    <row r="2412" spans="1:10" ht="25.5" x14ac:dyDescent="0.2">
      <c r="A2412" s="122" t="s">
        <v>236</v>
      </c>
      <c r="B2412" s="123">
        <v>947</v>
      </c>
      <c r="C2412" s="124">
        <v>1</v>
      </c>
      <c r="D2412" s="124">
        <v>3</v>
      </c>
      <c r="E2412" s="125">
        <v>9900000000</v>
      </c>
      <c r="F2412" s="123"/>
      <c r="G2412" s="126">
        <v>3082</v>
      </c>
      <c r="H2412" s="126">
        <v>1202.3</v>
      </c>
      <c r="I2412" s="144">
        <f t="shared" si="74"/>
        <v>39.010382868267357</v>
      </c>
      <c r="J2412" s="147">
        <f t="shared" si="75"/>
        <v>1879.7</v>
      </c>
    </row>
    <row r="2413" spans="1:10" ht="25.5" x14ac:dyDescent="0.2">
      <c r="A2413" s="122" t="s">
        <v>389</v>
      </c>
      <c r="B2413" s="123">
        <v>947</v>
      </c>
      <c r="C2413" s="124">
        <v>1</v>
      </c>
      <c r="D2413" s="124">
        <v>3</v>
      </c>
      <c r="E2413" s="125">
        <v>9900051410</v>
      </c>
      <c r="F2413" s="123"/>
      <c r="G2413" s="126">
        <v>2584</v>
      </c>
      <c r="H2413" s="126">
        <v>1177.8</v>
      </c>
      <c r="I2413" s="144">
        <f t="shared" si="74"/>
        <v>45.580495356037147</v>
      </c>
      <c r="J2413" s="147">
        <f t="shared" si="75"/>
        <v>1406.2</v>
      </c>
    </row>
    <row r="2414" spans="1:10" ht="25.5" x14ac:dyDescent="0.2">
      <c r="A2414" s="122" t="s">
        <v>233</v>
      </c>
      <c r="B2414" s="123">
        <v>947</v>
      </c>
      <c r="C2414" s="124">
        <v>1</v>
      </c>
      <c r="D2414" s="124">
        <v>3</v>
      </c>
      <c r="E2414" s="125">
        <v>9900051410</v>
      </c>
      <c r="F2414" s="123">
        <v>200</v>
      </c>
      <c r="G2414" s="126">
        <v>2584</v>
      </c>
      <c r="H2414" s="126">
        <v>1177.8</v>
      </c>
      <c r="I2414" s="144">
        <f t="shared" si="74"/>
        <v>45.580495356037147</v>
      </c>
      <c r="J2414" s="147">
        <f t="shared" si="75"/>
        <v>1406.2</v>
      </c>
    </row>
    <row r="2415" spans="1:10" ht="25.5" x14ac:dyDescent="0.2">
      <c r="A2415" s="122" t="s">
        <v>656</v>
      </c>
      <c r="B2415" s="123">
        <v>947</v>
      </c>
      <c r="C2415" s="124">
        <v>1</v>
      </c>
      <c r="D2415" s="124">
        <v>3</v>
      </c>
      <c r="E2415" s="125">
        <v>9900051420</v>
      </c>
      <c r="F2415" s="123"/>
      <c r="G2415" s="126">
        <v>498</v>
      </c>
      <c r="H2415" s="126">
        <v>24.5</v>
      </c>
      <c r="I2415" s="144">
        <f t="shared" si="74"/>
        <v>4.9196787148594376</v>
      </c>
      <c r="J2415" s="147">
        <f t="shared" si="75"/>
        <v>473.5</v>
      </c>
    </row>
    <row r="2416" spans="1:10" ht="25.5" x14ac:dyDescent="0.2">
      <c r="A2416" s="122" t="s">
        <v>233</v>
      </c>
      <c r="B2416" s="123">
        <v>947</v>
      </c>
      <c r="C2416" s="124">
        <v>1</v>
      </c>
      <c r="D2416" s="124">
        <v>3</v>
      </c>
      <c r="E2416" s="125">
        <v>9900051420</v>
      </c>
      <c r="F2416" s="123">
        <v>200</v>
      </c>
      <c r="G2416" s="126">
        <v>498</v>
      </c>
      <c r="H2416" s="126">
        <v>24.5</v>
      </c>
      <c r="I2416" s="144">
        <f t="shared" si="74"/>
        <v>4.9196787148594376</v>
      </c>
      <c r="J2416" s="147">
        <f t="shared" si="75"/>
        <v>473.5</v>
      </c>
    </row>
    <row r="2417" spans="1:10" x14ac:dyDescent="0.2">
      <c r="A2417" s="122" t="s">
        <v>90</v>
      </c>
      <c r="B2417" s="123">
        <v>947</v>
      </c>
      <c r="C2417" s="124">
        <v>1</v>
      </c>
      <c r="D2417" s="124">
        <v>13</v>
      </c>
      <c r="E2417" s="125"/>
      <c r="F2417" s="123"/>
      <c r="G2417" s="126">
        <v>18773</v>
      </c>
      <c r="H2417" s="126">
        <v>12083.7</v>
      </c>
      <c r="I2417" s="144">
        <f t="shared" si="74"/>
        <v>64.36744260373942</v>
      </c>
      <c r="J2417" s="147">
        <f t="shared" si="75"/>
        <v>6689.2999999999993</v>
      </c>
    </row>
    <row r="2418" spans="1:10" x14ac:dyDescent="0.2">
      <c r="A2418" s="122" t="s">
        <v>230</v>
      </c>
      <c r="B2418" s="123">
        <v>947</v>
      </c>
      <c r="C2418" s="124">
        <v>1</v>
      </c>
      <c r="D2418" s="124">
        <v>13</v>
      </c>
      <c r="E2418" s="125">
        <v>8900000000</v>
      </c>
      <c r="F2418" s="123"/>
      <c r="G2418" s="126">
        <v>18773</v>
      </c>
      <c r="H2418" s="126">
        <v>12083.7</v>
      </c>
      <c r="I2418" s="144">
        <f t="shared" si="74"/>
        <v>64.36744260373942</v>
      </c>
      <c r="J2418" s="147">
        <f t="shared" si="75"/>
        <v>6689.2999999999993</v>
      </c>
    </row>
    <row r="2419" spans="1:10" x14ac:dyDescent="0.2">
      <c r="A2419" s="122" t="s">
        <v>230</v>
      </c>
      <c r="B2419" s="123">
        <v>947</v>
      </c>
      <c r="C2419" s="124">
        <v>1</v>
      </c>
      <c r="D2419" s="124">
        <v>13</v>
      </c>
      <c r="E2419" s="125">
        <v>8900000110</v>
      </c>
      <c r="F2419" s="123"/>
      <c r="G2419" s="126">
        <v>16300</v>
      </c>
      <c r="H2419" s="126">
        <v>11650.4</v>
      </c>
      <c r="I2419" s="144">
        <f t="shared" si="74"/>
        <v>71.474846625766858</v>
      </c>
      <c r="J2419" s="147">
        <f t="shared" si="75"/>
        <v>4649.6000000000004</v>
      </c>
    </row>
    <row r="2420" spans="1:10" ht="38.25" x14ac:dyDescent="0.2">
      <c r="A2420" s="122" t="s">
        <v>231</v>
      </c>
      <c r="B2420" s="123">
        <v>947</v>
      </c>
      <c r="C2420" s="124">
        <v>1</v>
      </c>
      <c r="D2420" s="124">
        <v>13</v>
      </c>
      <c r="E2420" s="125">
        <v>8900000110</v>
      </c>
      <c r="F2420" s="123">
        <v>100</v>
      </c>
      <c r="G2420" s="126">
        <v>16300</v>
      </c>
      <c r="H2420" s="126">
        <v>11650.4</v>
      </c>
      <c r="I2420" s="144">
        <f t="shared" si="74"/>
        <v>71.474846625766858</v>
      </c>
      <c r="J2420" s="147">
        <f t="shared" si="75"/>
        <v>4649.6000000000004</v>
      </c>
    </row>
    <row r="2421" spans="1:10" x14ac:dyDescent="0.2">
      <c r="A2421" s="122" t="s">
        <v>230</v>
      </c>
      <c r="B2421" s="123">
        <v>947</v>
      </c>
      <c r="C2421" s="124">
        <v>1</v>
      </c>
      <c r="D2421" s="124">
        <v>13</v>
      </c>
      <c r="E2421" s="125">
        <v>8900000190</v>
      </c>
      <c r="F2421" s="123"/>
      <c r="G2421" s="126">
        <v>1820</v>
      </c>
      <c r="H2421" s="126">
        <v>288.2</v>
      </c>
      <c r="I2421" s="144">
        <f t="shared" si="74"/>
        <v>15.835164835164834</v>
      </c>
      <c r="J2421" s="147">
        <f t="shared" si="75"/>
        <v>1531.8</v>
      </c>
    </row>
    <row r="2422" spans="1:10" ht="38.25" x14ac:dyDescent="0.2">
      <c r="A2422" s="122" t="s">
        <v>231</v>
      </c>
      <c r="B2422" s="123">
        <v>947</v>
      </c>
      <c r="C2422" s="124">
        <v>1</v>
      </c>
      <c r="D2422" s="124">
        <v>13</v>
      </c>
      <c r="E2422" s="125">
        <v>8900000190</v>
      </c>
      <c r="F2422" s="123">
        <v>100</v>
      </c>
      <c r="G2422" s="126">
        <v>390</v>
      </c>
      <c r="H2422" s="126">
        <v>0</v>
      </c>
      <c r="I2422" s="144">
        <f t="shared" si="74"/>
        <v>0</v>
      </c>
      <c r="J2422" s="147">
        <f t="shared" si="75"/>
        <v>390</v>
      </c>
    </row>
    <row r="2423" spans="1:10" ht="25.5" x14ac:dyDescent="0.2">
      <c r="A2423" s="122" t="s">
        <v>233</v>
      </c>
      <c r="B2423" s="123">
        <v>947</v>
      </c>
      <c r="C2423" s="124">
        <v>1</v>
      </c>
      <c r="D2423" s="124">
        <v>13</v>
      </c>
      <c r="E2423" s="125">
        <v>8900000190</v>
      </c>
      <c r="F2423" s="123">
        <v>200</v>
      </c>
      <c r="G2423" s="126">
        <v>1430</v>
      </c>
      <c r="H2423" s="126">
        <v>288.2</v>
      </c>
      <c r="I2423" s="144">
        <f t="shared" si="74"/>
        <v>20.153846153846153</v>
      </c>
      <c r="J2423" s="147">
        <f t="shared" si="75"/>
        <v>1141.8</v>
      </c>
    </row>
    <row r="2424" spans="1:10" ht="25.5" x14ac:dyDescent="0.2">
      <c r="A2424" s="122" t="s">
        <v>806</v>
      </c>
      <c r="B2424" s="123">
        <v>947</v>
      </c>
      <c r="C2424" s="124">
        <v>1</v>
      </c>
      <c r="D2424" s="124">
        <v>13</v>
      </c>
      <c r="E2424" s="125">
        <v>8900000870</v>
      </c>
      <c r="F2424" s="123"/>
      <c r="G2424" s="126">
        <v>163</v>
      </c>
      <c r="H2424" s="126">
        <v>68.099999999999994</v>
      </c>
      <c r="I2424" s="144">
        <f t="shared" si="74"/>
        <v>41.779141104294474</v>
      </c>
      <c r="J2424" s="147">
        <f t="shared" si="75"/>
        <v>94.9</v>
      </c>
    </row>
    <row r="2425" spans="1:10" ht="38.25" x14ac:dyDescent="0.2">
      <c r="A2425" s="122" t="s">
        <v>231</v>
      </c>
      <c r="B2425" s="123">
        <v>947</v>
      </c>
      <c r="C2425" s="124">
        <v>1</v>
      </c>
      <c r="D2425" s="124">
        <v>13</v>
      </c>
      <c r="E2425" s="125">
        <v>8900000870</v>
      </c>
      <c r="F2425" s="123">
        <v>100</v>
      </c>
      <c r="G2425" s="126">
        <v>163</v>
      </c>
      <c r="H2425" s="126">
        <v>68.099999999999994</v>
      </c>
      <c r="I2425" s="144">
        <f t="shared" si="74"/>
        <v>41.779141104294474</v>
      </c>
      <c r="J2425" s="147">
        <f t="shared" si="75"/>
        <v>94.9</v>
      </c>
    </row>
    <row r="2426" spans="1:10" ht="25.5" x14ac:dyDescent="0.2">
      <c r="A2426" s="122" t="s">
        <v>1463</v>
      </c>
      <c r="B2426" s="123">
        <v>947</v>
      </c>
      <c r="C2426" s="124">
        <v>1</v>
      </c>
      <c r="D2426" s="124">
        <v>13</v>
      </c>
      <c r="E2426" s="125">
        <v>8900055490</v>
      </c>
      <c r="F2426" s="123"/>
      <c r="G2426" s="126">
        <v>490</v>
      </c>
      <c r="H2426" s="126">
        <v>77</v>
      </c>
      <c r="I2426" s="144">
        <f t="shared" si="74"/>
        <v>15.714285714285714</v>
      </c>
      <c r="J2426" s="147">
        <f t="shared" si="75"/>
        <v>413</v>
      </c>
    </row>
    <row r="2427" spans="1:10" ht="38.25" x14ac:dyDescent="0.2">
      <c r="A2427" s="122" t="s">
        <v>231</v>
      </c>
      <c r="B2427" s="123">
        <v>947</v>
      </c>
      <c r="C2427" s="124">
        <v>1</v>
      </c>
      <c r="D2427" s="124">
        <v>13</v>
      </c>
      <c r="E2427" s="125">
        <v>8900055490</v>
      </c>
      <c r="F2427" s="123">
        <v>100</v>
      </c>
      <c r="G2427" s="126">
        <v>490</v>
      </c>
      <c r="H2427" s="126">
        <v>77</v>
      </c>
      <c r="I2427" s="144">
        <f t="shared" si="74"/>
        <v>15.714285714285714</v>
      </c>
      <c r="J2427" s="147">
        <f t="shared" si="75"/>
        <v>413</v>
      </c>
    </row>
    <row r="2428" spans="1:10" x14ac:dyDescent="0.2">
      <c r="A2428" s="122" t="s">
        <v>158</v>
      </c>
      <c r="B2428" s="123">
        <v>947</v>
      </c>
      <c r="C2428" s="124">
        <v>4</v>
      </c>
      <c r="D2428" s="124"/>
      <c r="E2428" s="125"/>
      <c r="F2428" s="123"/>
      <c r="G2428" s="126">
        <v>350712</v>
      </c>
      <c r="H2428" s="126">
        <v>163497.1</v>
      </c>
      <c r="I2428" s="144">
        <f t="shared" si="74"/>
        <v>46.61862154702434</v>
      </c>
      <c r="J2428" s="147">
        <f t="shared" si="75"/>
        <v>187214.9</v>
      </c>
    </row>
    <row r="2429" spans="1:10" x14ac:dyDescent="0.2">
      <c r="A2429" s="122" t="s">
        <v>123</v>
      </c>
      <c r="B2429" s="123">
        <v>947</v>
      </c>
      <c r="C2429" s="124">
        <v>4</v>
      </c>
      <c r="D2429" s="124">
        <v>8</v>
      </c>
      <c r="E2429" s="125"/>
      <c r="F2429" s="123"/>
      <c r="G2429" s="126">
        <v>174736.3</v>
      </c>
      <c r="H2429" s="126">
        <v>78326.600000000006</v>
      </c>
      <c r="I2429" s="144">
        <f t="shared" si="74"/>
        <v>44.825602922804251</v>
      </c>
      <c r="J2429" s="147">
        <f t="shared" si="75"/>
        <v>96409.699999999983</v>
      </c>
    </row>
    <row r="2430" spans="1:10" x14ac:dyDescent="0.2">
      <c r="A2430" s="122" t="s">
        <v>251</v>
      </c>
      <c r="B2430" s="123">
        <v>947</v>
      </c>
      <c r="C2430" s="124">
        <v>4</v>
      </c>
      <c r="D2430" s="124">
        <v>8</v>
      </c>
      <c r="E2430" s="125">
        <v>8200000000</v>
      </c>
      <c r="F2430" s="123"/>
      <c r="G2430" s="126">
        <v>174736.3</v>
      </c>
      <c r="H2430" s="126">
        <v>78326.600000000006</v>
      </c>
      <c r="I2430" s="144">
        <f t="shared" si="74"/>
        <v>44.825602922804251</v>
      </c>
      <c r="J2430" s="147">
        <f t="shared" si="75"/>
        <v>96409.699999999983</v>
      </c>
    </row>
    <row r="2431" spans="1:10" ht="25.5" x14ac:dyDescent="0.2">
      <c r="A2431" s="122" t="s">
        <v>374</v>
      </c>
      <c r="B2431" s="123">
        <v>947</v>
      </c>
      <c r="C2431" s="124">
        <v>4</v>
      </c>
      <c r="D2431" s="124">
        <v>8</v>
      </c>
      <c r="E2431" s="125">
        <v>8200040410</v>
      </c>
      <c r="F2431" s="123"/>
      <c r="G2431" s="126">
        <v>174736.3</v>
      </c>
      <c r="H2431" s="126">
        <v>78326.600000000006</v>
      </c>
      <c r="I2431" s="144">
        <f t="shared" si="74"/>
        <v>44.825602922804251</v>
      </c>
      <c r="J2431" s="147">
        <f t="shared" si="75"/>
        <v>96409.699999999983</v>
      </c>
    </row>
    <row r="2432" spans="1:10" ht="25.5" x14ac:dyDescent="0.2">
      <c r="A2432" s="122" t="s">
        <v>226</v>
      </c>
      <c r="B2432" s="123">
        <v>947</v>
      </c>
      <c r="C2432" s="124">
        <v>4</v>
      </c>
      <c r="D2432" s="124">
        <v>8</v>
      </c>
      <c r="E2432" s="125">
        <v>8200040410</v>
      </c>
      <c r="F2432" s="123">
        <v>600</v>
      </c>
      <c r="G2432" s="126">
        <v>174736.3</v>
      </c>
      <c r="H2432" s="126">
        <v>78326.600000000006</v>
      </c>
      <c r="I2432" s="144">
        <f t="shared" si="74"/>
        <v>44.825602922804251</v>
      </c>
      <c r="J2432" s="147">
        <f t="shared" si="75"/>
        <v>96409.699999999983</v>
      </c>
    </row>
    <row r="2433" spans="1:10" x14ac:dyDescent="0.2">
      <c r="A2433" s="122" t="s">
        <v>92</v>
      </c>
      <c r="B2433" s="123">
        <v>947</v>
      </c>
      <c r="C2433" s="124">
        <v>4</v>
      </c>
      <c r="D2433" s="124">
        <v>12</v>
      </c>
      <c r="E2433" s="125"/>
      <c r="F2433" s="123"/>
      <c r="G2433" s="126">
        <v>175975.7</v>
      </c>
      <c r="H2433" s="126">
        <v>85170.5</v>
      </c>
      <c r="I2433" s="144">
        <f t="shared" si="74"/>
        <v>48.399011909030619</v>
      </c>
      <c r="J2433" s="147">
        <f t="shared" si="75"/>
        <v>90805.200000000012</v>
      </c>
    </row>
    <row r="2434" spans="1:10" x14ac:dyDescent="0.2">
      <c r="A2434" s="122" t="s">
        <v>251</v>
      </c>
      <c r="B2434" s="123">
        <v>947</v>
      </c>
      <c r="C2434" s="124">
        <v>4</v>
      </c>
      <c r="D2434" s="124">
        <v>12</v>
      </c>
      <c r="E2434" s="125">
        <v>8200000000</v>
      </c>
      <c r="F2434" s="123"/>
      <c r="G2434" s="126">
        <v>175975.7</v>
      </c>
      <c r="H2434" s="126">
        <v>85170.5</v>
      </c>
      <c r="I2434" s="144">
        <f t="shared" si="74"/>
        <v>48.399011909030619</v>
      </c>
      <c r="J2434" s="147">
        <f t="shared" si="75"/>
        <v>90805.200000000012</v>
      </c>
    </row>
    <row r="2435" spans="1:10" ht="25.5" x14ac:dyDescent="0.2">
      <c r="A2435" s="122" t="s">
        <v>374</v>
      </c>
      <c r="B2435" s="123">
        <v>947</v>
      </c>
      <c r="C2435" s="124">
        <v>4</v>
      </c>
      <c r="D2435" s="124">
        <v>12</v>
      </c>
      <c r="E2435" s="125">
        <v>8200040410</v>
      </c>
      <c r="F2435" s="123"/>
      <c r="G2435" s="126">
        <v>175975.7</v>
      </c>
      <c r="H2435" s="126">
        <v>85170.5</v>
      </c>
      <c r="I2435" s="144">
        <f t="shared" si="74"/>
        <v>48.399011909030619</v>
      </c>
      <c r="J2435" s="147">
        <f t="shared" si="75"/>
        <v>90805.200000000012</v>
      </c>
    </row>
    <row r="2436" spans="1:10" ht="25.5" x14ac:dyDescent="0.2">
      <c r="A2436" s="122" t="s">
        <v>226</v>
      </c>
      <c r="B2436" s="123">
        <v>947</v>
      </c>
      <c r="C2436" s="124">
        <v>4</v>
      </c>
      <c r="D2436" s="124">
        <v>12</v>
      </c>
      <c r="E2436" s="125">
        <v>8200040410</v>
      </c>
      <c r="F2436" s="123">
        <v>600</v>
      </c>
      <c r="G2436" s="126">
        <v>175975.7</v>
      </c>
      <c r="H2436" s="126">
        <v>85170.5</v>
      </c>
      <c r="I2436" s="144">
        <f t="shared" si="74"/>
        <v>48.399011909030619</v>
      </c>
      <c r="J2436" s="147">
        <f t="shared" si="75"/>
        <v>90805.200000000012</v>
      </c>
    </row>
    <row r="2437" spans="1:10" s="22" customFormat="1" x14ac:dyDescent="0.2">
      <c r="A2437" s="127" t="s">
        <v>747</v>
      </c>
      <c r="B2437" s="128">
        <v>948</v>
      </c>
      <c r="C2437" s="129"/>
      <c r="D2437" s="129"/>
      <c r="E2437" s="130"/>
      <c r="F2437" s="128"/>
      <c r="G2437" s="131">
        <v>219925.6</v>
      </c>
      <c r="H2437" s="131">
        <v>79890.2</v>
      </c>
      <c r="I2437" s="138">
        <f t="shared" si="74"/>
        <v>36.32601206953624</v>
      </c>
      <c r="J2437" s="147">
        <f t="shared" si="75"/>
        <v>140035.40000000002</v>
      </c>
    </row>
    <row r="2438" spans="1:10" x14ac:dyDescent="0.2">
      <c r="A2438" s="122" t="s">
        <v>158</v>
      </c>
      <c r="B2438" s="123">
        <v>948</v>
      </c>
      <c r="C2438" s="124">
        <v>4</v>
      </c>
      <c r="D2438" s="124"/>
      <c r="E2438" s="125"/>
      <c r="F2438" s="123"/>
      <c r="G2438" s="126">
        <v>219925.6</v>
      </c>
      <c r="H2438" s="126">
        <v>79890.2</v>
      </c>
      <c r="I2438" s="144">
        <f t="shared" si="74"/>
        <v>36.32601206953624</v>
      </c>
      <c r="J2438" s="147">
        <f t="shared" si="75"/>
        <v>140035.40000000002</v>
      </c>
    </row>
    <row r="2439" spans="1:10" x14ac:dyDescent="0.2">
      <c r="A2439" s="122" t="s">
        <v>121</v>
      </c>
      <c r="B2439" s="123">
        <v>948</v>
      </c>
      <c r="C2439" s="124">
        <v>4</v>
      </c>
      <c r="D2439" s="124">
        <v>1</v>
      </c>
      <c r="E2439" s="125"/>
      <c r="F2439" s="123"/>
      <c r="G2439" s="126">
        <v>72949</v>
      </c>
      <c r="H2439" s="126">
        <v>33336.699999999997</v>
      </c>
      <c r="I2439" s="144">
        <f t="shared" ref="I2439:I2486" si="76">H2439/G2439*100</f>
        <v>45.69863877503461</v>
      </c>
      <c r="J2439" s="147">
        <f t="shared" ref="J2439:J2486" si="77">G2439-H2439</f>
        <v>39612.300000000003</v>
      </c>
    </row>
    <row r="2440" spans="1:10" ht="25.5" x14ac:dyDescent="0.2">
      <c r="A2440" s="122" t="s">
        <v>949</v>
      </c>
      <c r="B2440" s="123">
        <v>948</v>
      </c>
      <c r="C2440" s="124">
        <v>4</v>
      </c>
      <c r="D2440" s="124">
        <v>1</v>
      </c>
      <c r="E2440" s="125">
        <v>1200000000</v>
      </c>
      <c r="F2440" s="123"/>
      <c r="G2440" s="126">
        <v>72949</v>
      </c>
      <c r="H2440" s="126">
        <v>33336.699999999997</v>
      </c>
      <c r="I2440" s="144">
        <f t="shared" si="76"/>
        <v>45.69863877503461</v>
      </c>
      <c r="J2440" s="147">
        <f t="shared" si="77"/>
        <v>39612.300000000003</v>
      </c>
    </row>
    <row r="2441" spans="1:10" x14ac:dyDescent="0.2">
      <c r="A2441" s="122" t="s">
        <v>1311</v>
      </c>
      <c r="B2441" s="123">
        <v>948</v>
      </c>
      <c r="C2441" s="124">
        <v>4</v>
      </c>
      <c r="D2441" s="124">
        <v>1</v>
      </c>
      <c r="E2441" s="125">
        <v>1250000000</v>
      </c>
      <c r="F2441" s="123"/>
      <c r="G2441" s="126">
        <v>72949</v>
      </c>
      <c r="H2441" s="126">
        <v>33336.699999999997</v>
      </c>
      <c r="I2441" s="144">
        <f t="shared" si="76"/>
        <v>45.69863877503461</v>
      </c>
      <c r="J2441" s="147">
        <f t="shared" si="77"/>
        <v>39612.300000000003</v>
      </c>
    </row>
    <row r="2442" spans="1:10" ht="38.25" x14ac:dyDescent="0.2">
      <c r="A2442" s="122" t="s">
        <v>1313</v>
      </c>
      <c r="B2442" s="123">
        <v>948</v>
      </c>
      <c r="C2442" s="124">
        <v>4</v>
      </c>
      <c r="D2442" s="124">
        <v>1</v>
      </c>
      <c r="E2442" s="125">
        <v>1250200000</v>
      </c>
      <c r="F2442" s="123"/>
      <c r="G2442" s="126">
        <v>72949</v>
      </c>
      <c r="H2442" s="126">
        <v>33336.699999999997</v>
      </c>
      <c r="I2442" s="144">
        <f t="shared" si="76"/>
        <v>45.69863877503461</v>
      </c>
      <c r="J2442" s="147">
        <f t="shared" si="77"/>
        <v>39612.300000000003</v>
      </c>
    </row>
    <row r="2443" spans="1:10" ht="38.25" x14ac:dyDescent="0.2">
      <c r="A2443" s="122" t="s">
        <v>391</v>
      </c>
      <c r="B2443" s="123">
        <v>948</v>
      </c>
      <c r="C2443" s="124">
        <v>4</v>
      </c>
      <c r="D2443" s="124">
        <v>1</v>
      </c>
      <c r="E2443" s="125">
        <v>1250240030</v>
      </c>
      <c r="F2443" s="123"/>
      <c r="G2443" s="126">
        <v>72949</v>
      </c>
      <c r="H2443" s="126">
        <v>33336.699999999997</v>
      </c>
      <c r="I2443" s="144">
        <f t="shared" si="76"/>
        <v>45.69863877503461</v>
      </c>
      <c r="J2443" s="147">
        <f t="shared" si="77"/>
        <v>39612.300000000003</v>
      </c>
    </row>
    <row r="2444" spans="1:10" ht="25.5" x14ac:dyDescent="0.2">
      <c r="A2444" s="122" t="s">
        <v>226</v>
      </c>
      <c r="B2444" s="123">
        <v>948</v>
      </c>
      <c r="C2444" s="124">
        <v>4</v>
      </c>
      <c r="D2444" s="124">
        <v>1</v>
      </c>
      <c r="E2444" s="125">
        <v>1250240030</v>
      </c>
      <c r="F2444" s="123">
        <v>600</v>
      </c>
      <c r="G2444" s="126">
        <v>72949</v>
      </c>
      <c r="H2444" s="126">
        <v>33336.699999999997</v>
      </c>
      <c r="I2444" s="144">
        <f t="shared" si="76"/>
        <v>45.69863877503461</v>
      </c>
      <c r="J2444" s="147">
        <f t="shared" si="77"/>
        <v>39612.300000000003</v>
      </c>
    </row>
    <row r="2445" spans="1:10" x14ac:dyDescent="0.2">
      <c r="A2445" s="122" t="s">
        <v>147</v>
      </c>
      <c r="B2445" s="123">
        <v>948</v>
      </c>
      <c r="C2445" s="124">
        <v>4</v>
      </c>
      <c r="D2445" s="124">
        <v>10</v>
      </c>
      <c r="E2445" s="125"/>
      <c r="F2445" s="123"/>
      <c r="G2445" s="126">
        <v>146976.6</v>
      </c>
      <c r="H2445" s="126">
        <v>46553.5</v>
      </c>
      <c r="I2445" s="144">
        <f t="shared" si="76"/>
        <v>31.674089616986649</v>
      </c>
      <c r="J2445" s="147">
        <f t="shared" si="77"/>
        <v>100423.1</v>
      </c>
    </row>
    <row r="2446" spans="1:10" ht="25.5" x14ac:dyDescent="0.2">
      <c r="A2446" s="122" t="s">
        <v>949</v>
      </c>
      <c r="B2446" s="123">
        <v>948</v>
      </c>
      <c r="C2446" s="124">
        <v>4</v>
      </c>
      <c r="D2446" s="124">
        <v>10</v>
      </c>
      <c r="E2446" s="125">
        <v>1200000000</v>
      </c>
      <c r="F2446" s="123"/>
      <c r="G2446" s="126">
        <v>133602.1</v>
      </c>
      <c r="H2446" s="126">
        <v>41971.199999999997</v>
      </c>
      <c r="I2446" s="144">
        <f t="shared" si="76"/>
        <v>31.415075062442877</v>
      </c>
      <c r="J2446" s="147">
        <f t="shared" si="77"/>
        <v>91630.900000000009</v>
      </c>
    </row>
    <row r="2447" spans="1:10" ht="25.5" x14ac:dyDescent="0.2">
      <c r="A2447" s="122" t="s">
        <v>950</v>
      </c>
      <c r="B2447" s="123">
        <v>948</v>
      </c>
      <c r="C2447" s="124">
        <v>4</v>
      </c>
      <c r="D2447" s="124">
        <v>10</v>
      </c>
      <c r="E2447" s="125">
        <v>1240000000</v>
      </c>
      <c r="F2447" s="123"/>
      <c r="G2447" s="126">
        <v>133602.1</v>
      </c>
      <c r="H2447" s="126">
        <v>41971.199999999997</v>
      </c>
      <c r="I2447" s="144">
        <f t="shared" si="76"/>
        <v>31.415075062442877</v>
      </c>
      <c r="J2447" s="147">
        <f t="shared" si="77"/>
        <v>91630.900000000009</v>
      </c>
    </row>
    <row r="2448" spans="1:10" x14ac:dyDescent="0.2">
      <c r="A2448" s="122" t="s">
        <v>951</v>
      </c>
      <c r="B2448" s="123">
        <v>948</v>
      </c>
      <c r="C2448" s="124">
        <v>4</v>
      </c>
      <c r="D2448" s="124">
        <v>10</v>
      </c>
      <c r="E2448" s="125">
        <v>1240100000</v>
      </c>
      <c r="F2448" s="123"/>
      <c r="G2448" s="126">
        <v>63746</v>
      </c>
      <c r="H2448" s="126">
        <v>5421.9</v>
      </c>
      <c r="I2448" s="144">
        <f t="shared" si="76"/>
        <v>8.5054748533241291</v>
      </c>
      <c r="J2448" s="147">
        <f t="shared" si="77"/>
        <v>58324.1</v>
      </c>
    </row>
    <row r="2449" spans="1:10" x14ac:dyDescent="0.2">
      <c r="A2449" s="122" t="s">
        <v>530</v>
      </c>
      <c r="B2449" s="123">
        <v>948</v>
      </c>
      <c r="C2449" s="124">
        <v>4</v>
      </c>
      <c r="D2449" s="124">
        <v>10</v>
      </c>
      <c r="E2449" s="125">
        <v>1240100021</v>
      </c>
      <c r="F2449" s="123"/>
      <c r="G2449" s="126">
        <v>18444</v>
      </c>
      <c r="H2449" s="126">
        <v>0</v>
      </c>
      <c r="I2449" s="144">
        <f t="shared" si="76"/>
        <v>0</v>
      </c>
      <c r="J2449" s="147">
        <f t="shared" si="77"/>
        <v>18444</v>
      </c>
    </row>
    <row r="2450" spans="1:10" ht="25.5" x14ac:dyDescent="0.2">
      <c r="A2450" s="122" t="s">
        <v>233</v>
      </c>
      <c r="B2450" s="123">
        <v>948</v>
      </c>
      <c r="C2450" s="124">
        <v>4</v>
      </c>
      <c r="D2450" s="124">
        <v>10</v>
      </c>
      <c r="E2450" s="125">
        <v>1240100021</v>
      </c>
      <c r="F2450" s="123">
        <v>200</v>
      </c>
      <c r="G2450" s="126">
        <v>18444</v>
      </c>
      <c r="H2450" s="126">
        <v>0</v>
      </c>
      <c r="I2450" s="144">
        <f t="shared" si="76"/>
        <v>0</v>
      </c>
      <c r="J2450" s="147">
        <f t="shared" si="77"/>
        <v>18444</v>
      </c>
    </row>
    <row r="2451" spans="1:10" ht="25.5" x14ac:dyDescent="0.2">
      <c r="A2451" s="122" t="s">
        <v>531</v>
      </c>
      <c r="B2451" s="123">
        <v>948</v>
      </c>
      <c r="C2451" s="124">
        <v>4</v>
      </c>
      <c r="D2451" s="124">
        <v>10</v>
      </c>
      <c r="E2451" s="125">
        <v>1240100031</v>
      </c>
      <c r="F2451" s="123"/>
      <c r="G2451" s="126">
        <v>8100</v>
      </c>
      <c r="H2451" s="126">
        <v>986</v>
      </c>
      <c r="I2451" s="144">
        <f t="shared" si="76"/>
        <v>12.172839506172838</v>
      </c>
      <c r="J2451" s="147">
        <f t="shared" si="77"/>
        <v>7114</v>
      </c>
    </row>
    <row r="2452" spans="1:10" ht="25.5" x14ac:dyDescent="0.2">
      <c r="A2452" s="122" t="s">
        <v>233</v>
      </c>
      <c r="B2452" s="123">
        <v>948</v>
      </c>
      <c r="C2452" s="124">
        <v>4</v>
      </c>
      <c r="D2452" s="124">
        <v>10</v>
      </c>
      <c r="E2452" s="125">
        <v>1240100031</v>
      </c>
      <c r="F2452" s="123">
        <v>200</v>
      </c>
      <c r="G2452" s="126">
        <v>8100</v>
      </c>
      <c r="H2452" s="126">
        <v>986</v>
      </c>
      <c r="I2452" s="144">
        <f t="shared" si="76"/>
        <v>12.172839506172838</v>
      </c>
      <c r="J2452" s="147">
        <f t="shared" si="77"/>
        <v>7114</v>
      </c>
    </row>
    <row r="2453" spans="1:10" ht="25.5" x14ac:dyDescent="0.2">
      <c r="A2453" s="122" t="s">
        <v>532</v>
      </c>
      <c r="B2453" s="123">
        <v>948</v>
      </c>
      <c r="C2453" s="124">
        <v>4</v>
      </c>
      <c r="D2453" s="124">
        <v>10</v>
      </c>
      <c r="E2453" s="125">
        <v>1240100041</v>
      </c>
      <c r="F2453" s="123"/>
      <c r="G2453" s="126">
        <v>3218</v>
      </c>
      <c r="H2453" s="126">
        <v>1448</v>
      </c>
      <c r="I2453" s="144">
        <f t="shared" si="76"/>
        <v>44.996892479801119</v>
      </c>
      <c r="J2453" s="147">
        <f t="shared" si="77"/>
        <v>1770</v>
      </c>
    </row>
    <row r="2454" spans="1:10" ht="25.5" x14ac:dyDescent="0.2">
      <c r="A2454" s="122" t="s">
        <v>233</v>
      </c>
      <c r="B2454" s="123">
        <v>948</v>
      </c>
      <c r="C2454" s="124">
        <v>4</v>
      </c>
      <c r="D2454" s="124">
        <v>10</v>
      </c>
      <c r="E2454" s="125">
        <v>1240100041</v>
      </c>
      <c r="F2454" s="123">
        <v>200</v>
      </c>
      <c r="G2454" s="126">
        <v>3218</v>
      </c>
      <c r="H2454" s="126">
        <v>1448</v>
      </c>
      <c r="I2454" s="144">
        <f t="shared" si="76"/>
        <v>44.996892479801119</v>
      </c>
      <c r="J2454" s="147">
        <f t="shared" si="77"/>
        <v>1770</v>
      </c>
    </row>
    <row r="2455" spans="1:10" ht="25.5" x14ac:dyDescent="0.2">
      <c r="A2455" s="122" t="s">
        <v>533</v>
      </c>
      <c r="B2455" s="123">
        <v>948</v>
      </c>
      <c r="C2455" s="124">
        <v>4</v>
      </c>
      <c r="D2455" s="124">
        <v>10</v>
      </c>
      <c r="E2455" s="125">
        <v>1240100051</v>
      </c>
      <c r="F2455" s="123"/>
      <c r="G2455" s="126">
        <v>12884</v>
      </c>
      <c r="H2455" s="126">
        <v>449.4</v>
      </c>
      <c r="I2455" s="144">
        <f t="shared" si="76"/>
        <v>3.4880471903135675</v>
      </c>
      <c r="J2455" s="147">
        <f t="shared" si="77"/>
        <v>12434.6</v>
      </c>
    </row>
    <row r="2456" spans="1:10" ht="25.5" x14ac:dyDescent="0.2">
      <c r="A2456" s="122" t="s">
        <v>233</v>
      </c>
      <c r="B2456" s="123">
        <v>948</v>
      </c>
      <c r="C2456" s="124">
        <v>4</v>
      </c>
      <c r="D2456" s="124">
        <v>10</v>
      </c>
      <c r="E2456" s="125">
        <v>1240100051</v>
      </c>
      <c r="F2456" s="123">
        <v>200</v>
      </c>
      <c r="G2456" s="126">
        <v>12884</v>
      </c>
      <c r="H2456" s="126">
        <v>449.4</v>
      </c>
      <c r="I2456" s="144">
        <f t="shared" si="76"/>
        <v>3.4880471903135675</v>
      </c>
      <c r="J2456" s="147">
        <f t="shared" si="77"/>
        <v>12434.6</v>
      </c>
    </row>
    <row r="2457" spans="1:10" ht="25.5" x14ac:dyDescent="0.2">
      <c r="A2457" s="122" t="s">
        <v>534</v>
      </c>
      <c r="B2457" s="123">
        <v>948</v>
      </c>
      <c r="C2457" s="124">
        <v>4</v>
      </c>
      <c r="D2457" s="124">
        <v>10</v>
      </c>
      <c r="E2457" s="125">
        <v>1240100061</v>
      </c>
      <c r="F2457" s="123"/>
      <c r="G2457" s="126">
        <v>2512.9</v>
      </c>
      <c r="H2457" s="126">
        <v>2338.5</v>
      </c>
      <c r="I2457" s="144">
        <f t="shared" si="76"/>
        <v>93.059811373313693</v>
      </c>
      <c r="J2457" s="147">
        <f t="shared" si="77"/>
        <v>174.40000000000009</v>
      </c>
    </row>
    <row r="2458" spans="1:10" ht="25.5" x14ac:dyDescent="0.2">
      <c r="A2458" s="122" t="s">
        <v>233</v>
      </c>
      <c r="B2458" s="123">
        <v>948</v>
      </c>
      <c r="C2458" s="124">
        <v>4</v>
      </c>
      <c r="D2458" s="124">
        <v>10</v>
      </c>
      <c r="E2458" s="125">
        <v>1240100061</v>
      </c>
      <c r="F2458" s="123">
        <v>200</v>
      </c>
      <c r="G2458" s="126">
        <v>2512.9</v>
      </c>
      <c r="H2458" s="126">
        <v>2338.5</v>
      </c>
      <c r="I2458" s="144">
        <f t="shared" si="76"/>
        <v>93.059811373313693</v>
      </c>
      <c r="J2458" s="147">
        <f t="shared" si="77"/>
        <v>174.40000000000009</v>
      </c>
    </row>
    <row r="2459" spans="1:10" ht="25.5" x14ac:dyDescent="0.2">
      <c r="A2459" s="122" t="s">
        <v>467</v>
      </c>
      <c r="B2459" s="123">
        <v>948</v>
      </c>
      <c r="C2459" s="124">
        <v>4</v>
      </c>
      <c r="D2459" s="124">
        <v>10</v>
      </c>
      <c r="E2459" s="125">
        <v>1240100071</v>
      </c>
      <c r="F2459" s="123"/>
      <c r="G2459" s="126">
        <v>14270</v>
      </c>
      <c r="H2459" s="126">
        <v>200</v>
      </c>
      <c r="I2459" s="144">
        <f t="shared" si="76"/>
        <v>1.4015416958654519</v>
      </c>
      <c r="J2459" s="147">
        <f t="shared" si="77"/>
        <v>14070</v>
      </c>
    </row>
    <row r="2460" spans="1:10" ht="25.5" x14ac:dyDescent="0.2">
      <c r="A2460" s="122" t="s">
        <v>233</v>
      </c>
      <c r="B2460" s="123">
        <v>948</v>
      </c>
      <c r="C2460" s="124">
        <v>4</v>
      </c>
      <c r="D2460" s="124">
        <v>10</v>
      </c>
      <c r="E2460" s="125">
        <v>1240100071</v>
      </c>
      <c r="F2460" s="123">
        <v>200</v>
      </c>
      <c r="G2460" s="126">
        <v>14270</v>
      </c>
      <c r="H2460" s="126">
        <v>200</v>
      </c>
      <c r="I2460" s="144">
        <f t="shared" si="76"/>
        <v>1.4015416958654519</v>
      </c>
      <c r="J2460" s="147">
        <f t="shared" si="77"/>
        <v>14070</v>
      </c>
    </row>
    <row r="2461" spans="1:10" x14ac:dyDescent="0.2">
      <c r="A2461" s="122" t="s">
        <v>748</v>
      </c>
      <c r="B2461" s="123">
        <v>948</v>
      </c>
      <c r="C2461" s="124">
        <v>4</v>
      </c>
      <c r="D2461" s="124">
        <v>10</v>
      </c>
      <c r="E2461" s="125" t="s">
        <v>1314</v>
      </c>
      <c r="F2461" s="123"/>
      <c r="G2461" s="126">
        <v>4317.1000000000004</v>
      </c>
      <c r="H2461" s="126">
        <v>0</v>
      </c>
      <c r="I2461" s="144">
        <f t="shared" si="76"/>
        <v>0</v>
      </c>
      <c r="J2461" s="147">
        <f t="shared" si="77"/>
        <v>4317.1000000000004</v>
      </c>
    </row>
    <row r="2462" spans="1:10" ht="25.5" x14ac:dyDescent="0.2">
      <c r="A2462" s="122" t="s">
        <v>233</v>
      </c>
      <c r="B2462" s="123">
        <v>948</v>
      </c>
      <c r="C2462" s="124">
        <v>4</v>
      </c>
      <c r="D2462" s="124">
        <v>10</v>
      </c>
      <c r="E2462" s="125" t="s">
        <v>1314</v>
      </c>
      <c r="F2462" s="123">
        <v>200</v>
      </c>
      <c r="G2462" s="126">
        <v>4317.1000000000004</v>
      </c>
      <c r="H2462" s="126">
        <v>0</v>
      </c>
      <c r="I2462" s="144">
        <f t="shared" si="76"/>
        <v>0</v>
      </c>
      <c r="J2462" s="147">
        <f t="shared" si="77"/>
        <v>4317.1000000000004</v>
      </c>
    </row>
    <row r="2463" spans="1:10" x14ac:dyDescent="0.2">
      <c r="A2463" s="122" t="s">
        <v>1315</v>
      </c>
      <c r="B2463" s="123">
        <v>948</v>
      </c>
      <c r="C2463" s="124">
        <v>4</v>
      </c>
      <c r="D2463" s="124">
        <v>10</v>
      </c>
      <c r="E2463" s="125">
        <v>1240200000</v>
      </c>
      <c r="F2463" s="123"/>
      <c r="G2463" s="126">
        <v>20520</v>
      </c>
      <c r="H2463" s="126">
        <v>5383</v>
      </c>
      <c r="I2463" s="144">
        <f t="shared" si="76"/>
        <v>26.232943469785575</v>
      </c>
      <c r="J2463" s="147">
        <f t="shared" si="77"/>
        <v>15137</v>
      </c>
    </row>
    <row r="2464" spans="1:10" x14ac:dyDescent="0.2">
      <c r="A2464" s="122" t="s">
        <v>1510</v>
      </c>
      <c r="B2464" s="123">
        <v>948</v>
      </c>
      <c r="C2464" s="124">
        <v>4</v>
      </c>
      <c r="D2464" s="124">
        <v>10</v>
      </c>
      <c r="E2464" s="125">
        <v>1240200023</v>
      </c>
      <c r="F2464" s="123"/>
      <c r="G2464" s="126">
        <v>7620</v>
      </c>
      <c r="H2464" s="126">
        <v>0</v>
      </c>
      <c r="I2464" s="144">
        <f t="shared" si="76"/>
        <v>0</v>
      </c>
      <c r="J2464" s="147">
        <f t="shared" si="77"/>
        <v>7620</v>
      </c>
    </row>
    <row r="2465" spans="1:10" ht="25.5" x14ac:dyDescent="0.2">
      <c r="A2465" s="122" t="s">
        <v>233</v>
      </c>
      <c r="B2465" s="123">
        <v>948</v>
      </c>
      <c r="C2465" s="124">
        <v>4</v>
      </c>
      <c r="D2465" s="124">
        <v>10</v>
      </c>
      <c r="E2465" s="125">
        <v>1240200023</v>
      </c>
      <c r="F2465" s="123">
        <v>200</v>
      </c>
      <c r="G2465" s="126">
        <v>7620</v>
      </c>
      <c r="H2465" s="126">
        <v>0</v>
      </c>
      <c r="I2465" s="144">
        <f t="shared" si="76"/>
        <v>0</v>
      </c>
      <c r="J2465" s="147">
        <f t="shared" si="77"/>
        <v>7620</v>
      </c>
    </row>
    <row r="2466" spans="1:10" ht="25.5" x14ac:dyDescent="0.2">
      <c r="A2466" s="122" t="s">
        <v>892</v>
      </c>
      <c r="B2466" s="123">
        <v>948</v>
      </c>
      <c r="C2466" s="124">
        <v>4</v>
      </c>
      <c r="D2466" s="124">
        <v>10</v>
      </c>
      <c r="E2466" s="125">
        <v>1240270080</v>
      </c>
      <c r="F2466" s="123"/>
      <c r="G2466" s="126">
        <v>12900</v>
      </c>
      <c r="H2466" s="126">
        <v>5383</v>
      </c>
      <c r="I2466" s="144">
        <f t="shared" si="76"/>
        <v>41.728682170542633</v>
      </c>
      <c r="J2466" s="147">
        <f t="shared" si="77"/>
        <v>7517</v>
      </c>
    </row>
    <row r="2467" spans="1:10" x14ac:dyDescent="0.2">
      <c r="A2467" s="122" t="s">
        <v>250</v>
      </c>
      <c r="B2467" s="123">
        <v>948</v>
      </c>
      <c r="C2467" s="124">
        <v>4</v>
      </c>
      <c r="D2467" s="124">
        <v>10</v>
      </c>
      <c r="E2467" s="125">
        <v>1240270080</v>
      </c>
      <c r="F2467" s="123">
        <v>500</v>
      </c>
      <c r="G2467" s="126">
        <v>12900</v>
      </c>
      <c r="H2467" s="126">
        <v>5383</v>
      </c>
      <c r="I2467" s="144">
        <f t="shared" si="76"/>
        <v>41.728682170542633</v>
      </c>
      <c r="J2467" s="147">
        <f t="shared" si="77"/>
        <v>7517</v>
      </c>
    </row>
    <row r="2468" spans="1:10" x14ac:dyDescent="0.2">
      <c r="A2468" s="122" t="s">
        <v>1316</v>
      </c>
      <c r="B2468" s="123">
        <v>948</v>
      </c>
      <c r="C2468" s="124">
        <v>4</v>
      </c>
      <c r="D2468" s="124">
        <v>10</v>
      </c>
      <c r="E2468" s="125">
        <v>1240300000</v>
      </c>
      <c r="F2468" s="123"/>
      <c r="G2468" s="126">
        <v>47606.1</v>
      </c>
      <c r="H2468" s="126">
        <v>31166.3</v>
      </c>
      <c r="I2468" s="144">
        <f t="shared" si="76"/>
        <v>65.467030485589035</v>
      </c>
      <c r="J2468" s="147">
        <f t="shared" si="77"/>
        <v>16439.8</v>
      </c>
    </row>
    <row r="2469" spans="1:10" x14ac:dyDescent="0.2">
      <c r="A2469" s="122" t="s">
        <v>1511</v>
      </c>
      <c r="B2469" s="123">
        <v>948</v>
      </c>
      <c r="C2469" s="124">
        <v>4</v>
      </c>
      <c r="D2469" s="124">
        <v>10</v>
      </c>
      <c r="E2469" s="125">
        <v>1240300032</v>
      </c>
      <c r="F2469" s="123"/>
      <c r="G2469" s="126">
        <v>17902.099999999999</v>
      </c>
      <c r="H2469" s="126">
        <v>17099.7</v>
      </c>
      <c r="I2469" s="144">
        <f t="shared" si="76"/>
        <v>95.517844275252642</v>
      </c>
      <c r="J2469" s="147">
        <f t="shared" si="77"/>
        <v>802.39999999999782</v>
      </c>
    </row>
    <row r="2470" spans="1:10" ht="25.5" x14ac:dyDescent="0.2">
      <c r="A2470" s="122" t="s">
        <v>233</v>
      </c>
      <c r="B2470" s="123">
        <v>948</v>
      </c>
      <c r="C2470" s="124">
        <v>4</v>
      </c>
      <c r="D2470" s="124">
        <v>10</v>
      </c>
      <c r="E2470" s="125">
        <v>1240300032</v>
      </c>
      <c r="F2470" s="123">
        <v>200</v>
      </c>
      <c r="G2470" s="126">
        <v>17902.099999999999</v>
      </c>
      <c r="H2470" s="126">
        <v>17099.7</v>
      </c>
      <c r="I2470" s="144">
        <f t="shared" si="76"/>
        <v>95.517844275252642</v>
      </c>
      <c r="J2470" s="147">
        <f t="shared" si="77"/>
        <v>802.39999999999782</v>
      </c>
    </row>
    <row r="2471" spans="1:10" ht="25.5" x14ac:dyDescent="0.2">
      <c r="A2471" s="122" t="s">
        <v>392</v>
      </c>
      <c r="B2471" s="123">
        <v>948</v>
      </c>
      <c r="C2471" s="124">
        <v>4</v>
      </c>
      <c r="D2471" s="124">
        <v>10</v>
      </c>
      <c r="E2471" s="125">
        <v>1240340040</v>
      </c>
      <c r="F2471" s="123"/>
      <c r="G2471" s="126">
        <v>29704</v>
      </c>
      <c r="H2471" s="126">
        <v>14066.6</v>
      </c>
      <c r="I2471" s="144">
        <f t="shared" si="76"/>
        <v>47.35591166172906</v>
      </c>
      <c r="J2471" s="147">
        <f t="shared" si="77"/>
        <v>15637.4</v>
      </c>
    </row>
    <row r="2472" spans="1:10" x14ac:dyDescent="0.2">
      <c r="A2472" s="122" t="s">
        <v>227</v>
      </c>
      <c r="B2472" s="123">
        <v>948</v>
      </c>
      <c r="C2472" s="124">
        <v>4</v>
      </c>
      <c r="D2472" s="124">
        <v>10</v>
      </c>
      <c r="E2472" s="125">
        <v>1240340040</v>
      </c>
      <c r="F2472" s="123">
        <v>800</v>
      </c>
      <c r="G2472" s="126">
        <v>29704</v>
      </c>
      <c r="H2472" s="126">
        <v>14066.6</v>
      </c>
      <c r="I2472" s="144">
        <f t="shared" si="76"/>
        <v>47.35591166172906</v>
      </c>
      <c r="J2472" s="147">
        <f t="shared" si="77"/>
        <v>15637.4</v>
      </c>
    </row>
    <row r="2473" spans="1:10" x14ac:dyDescent="0.2">
      <c r="A2473" s="122" t="s">
        <v>1317</v>
      </c>
      <c r="B2473" s="123">
        <v>948</v>
      </c>
      <c r="C2473" s="124">
        <v>4</v>
      </c>
      <c r="D2473" s="124">
        <v>10</v>
      </c>
      <c r="E2473" s="125">
        <v>1240500000</v>
      </c>
      <c r="F2473" s="123"/>
      <c r="G2473" s="126">
        <v>1730</v>
      </c>
      <c r="H2473" s="126">
        <v>0</v>
      </c>
      <c r="I2473" s="144">
        <f t="shared" si="76"/>
        <v>0</v>
      </c>
      <c r="J2473" s="147">
        <f t="shared" si="77"/>
        <v>1730</v>
      </c>
    </row>
    <row r="2474" spans="1:10" x14ac:dyDescent="0.2">
      <c r="A2474" s="122" t="s">
        <v>749</v>
      </c>
      <c r="B2474" s="123">
        <v>948</v>
      </c>
      <c r="C2474" s="124">
        <v>4</v>
      </c>
      <c r="D2474" s="124">
        <v>10</v>
      </c>
      <c r="E2474" s="125">
        <v>1240500072</v>
      </c>
      <c r="F2474" s="123"/>
      <c r="G2474" s="126">
        <v>1730</v>
      </c>
      <c r="H2474" s="126">
        <v>0</v>
      </c>
      <c r="I2474" s="144">
        <f t="shared" si="76"/>
        <v>0</v>
      </c>
      <c r="J2474" s="147">
        <f t="shared" si="77"/>
        <v>1730</v>
      </c>
    </row>
    <row r="2475" spans="1:10" x14ac:dyDescent="0.2">
      <c r="A2475" s="122" t="s">
        <v>227</v>
      </c>
      <c r="B2475" s="123">
        <v>948</v>
      </c>
      <c r="C2475" s="124">
        <v>4</v>
      </c>
      <c r="D2475" s="124">
        <v>10</v>
      </c>
      <c r="E2475" s="125">
        <v>1240500072</v>
      </c>
      <c r="F2475" s="123">
        <v>800</v>
      </c>
      <c r="G2475" s="126">
        <v>1730</v>
      </c>
      <c r="H2475" s="126">
        <v>0</v>
      </c>
      <c r="I2475" s="144">
        <f t="shared" si="76"/>
        <v>0</v>
      </c>
      <c r="J2475" s="147">
        <f t="shared" si="77"/>
        <v>1730</v>
      </c>
    </row>
    <row r="2476" spans="1:10" x14ac:dyDescent="0.2">
      <c r="A2476" s="122" t="s">
        <v>230</v>
      </c>
      <c r="B2476" s="123">
        <v>948</v>
      </c>
      <c r="C2476" s="124">
        <v>4</v>
      </c>
      <c r="D2476" s="124">
        <v>10</v>
      </c>
      <c r="E2476" s="125">
        <v>8900000000</v>
      </c>
      <c r="F2476" s="123"/>
      <c r="G2476" s="126">
        <v>13374.5</v>
      </c>
      <c r="H2476" s="126">
        <v>4582.3</v>
      </c>
      <c r="I2476" s="144">
        <f t="shared" si="76"/>
        <v>34.261467718419382</v>
      </c>
      <c r="J2476" s="147">
        <f t="shared" si="77"/>
        <v>8792.2000000000007</v>
      </c>
    </row>
    <row r="2477" spans="1:10" x14ac:dyDescent="0.2">
      <c r="A2477" s="122" t="s">
        <v>230</v>
      </c>
      <c r="B2477" s="123">
        <v>948</v>
      </c>
      <c r="C2477" s="124">
        <v>4</v>
      </c>
      <c r="D2477" s="124">
        <v>10</v>
      </c>
      <c r="E2477" s="125">
        <v>8900000110</v>
      </c>
      <c r="F2477" s="123"/>
      <c r="G2477" s="126">
        <v>11762</v>
      </c>
      <c r="H2477" s="126">
        <v>4302.3999999999996</v>
      </c>
      <c r="I2477" s="144">
        <f t="shared" si="76"/>
        <v>36.57881312701921</v>
      </c>
      <c r="J2477" s="147">
        <f t="shared" si="77"/>
        <v>7459.6</v>
      </c>
    </row>
    <row r="2478" spans="1:10" ht="38.25" x14ac:dyDescent="0.2">
      <c r="A2478" s="122" t="s">
        <v>231</v>
      </c>
      <c r="B2478" s="123">
        <v>948</v>
      </c>
      <c r="C2478" s="124">
        <v>4</v>
      </c>
      <c r="D2478" s="124">
        <v>10</v>
      </c>
      <c r="E2478" s="125">
        <v>8900000110</v>
      </c>
      <c r="F2478" s="123">
        <v>100</v>
      </c>
      <c r="G2478" s="126">
        <v>11762</v>
      </c>
      <c r="H2478" s="126">
        <v>4302.3999999999996</v>
      </c>
      <c r="I2478" s="144">
        <f t="shared" si="76"/>
        <v>36.57881312701921</v>
      </c>
      <c r="J2478" s="147">
        <f t="shared" si="77"/>
        <v>7459.6</v>
      </c>
    </row>
    <row r="2479" spans="1:10" x14ac:dyDescent="0.2">
      <c r="A2479" s="122" t="s">
        <v>230</v>
      </c>
      <c r="B2479" s="123">
        <v>948</v>
      </c>
      <c r="C2479" s="124">
        <v>4</v>
      </c>
      <c r="D2479" s="124">
        <v>10</v>
      </c>
      <c r="E2479" s="125">
        <v>8900000190</v>
      </c>
      <c r="F2479" s="123"/>
      <c r="G2479" s="126">
        <v>803.5</v>
      </c>
      <c r="H2479" s="126">
        <v>151.19999999999999</v>
      </c>
      <c r="I2479" s="144">
        <f t="shared" si="76"/>
        <v>18.81767268201618</v>
      </c>
      <c r="J2479" s="147">
        <f t="shared" si="77"/>
        <v>652.29999999999995</v>
      </c>
    </row>
    <row r="2480" spans="1:10" ht="38.25" x14ac:dyDescent="0.2">
      <c r="A2480" s="122" t="s">
        <v>231</v>
      </c>
      <c r="B2480" s="123">
        <v>948</v>
      </c>
      <c r="C2480" s="124">
        <v>4</v>
      </c>
      <c r="D2480" s="124">
        <v>10</v>
      </c>
      <c r="E2480" s="125">
        <v>8900000190</v>
      </c>
      <c r="F2480" s="123">
        <v>100</v>
      </c>
      <c r="G2480" s="126">
        <v>240</v>
      </c>
      <c r="H2480" s="126">
        <v>104.5</v>
      </c>
      <c r="I2480" s="144">
        <f t="shared" si="76"/>
        <v>43.541666666666664</v>
      </c>
      <c r="J2480" s="147">
        <f t="shared" si="77"/>
        <v>135.5</v>
      </c>
    </row>
    <row r="2481" spans="1:10" ht="25.5" x14ac:dyDescent="0.2">
      <c r="A2481" s="122" t="s">
        <v>233</v>
      </c>
      <c r="B2481" s="123">
        <v>948</v>
      </c>
      <c r="C2481" s="124">
        <v>4</v>
      </c>
      <c r="D2481" s="124">
        <v>10</v>
      </c>
      <c r="E2481" s="125">
        <v>8900000190</v>
      </c>
      <c r="F2481" s="123">
        <v>200</v>
      </c>
      <c r="G2481" s="126">
        <v>556.5</v>
      </c>
      <c r="H2481" s="126">
        <v>46.7</v>
      </c>
      <c r="I2481" s="144">
        <f t="shared" si="76"/>
        <v>8.3917340521114117</v>
      </c>
      <c r="J2481" s="147">
        <f t="shared" si="77"/>
        <v>509.8</v>
      </c>
    </row>
    <row r="2482" spans="1:10" x14ac:dyDescent="0.2">
      <c r="A2482" s="122" t="s">
        <v>227</v>
      </c>
      <c r="B2482" s="123">
        <v>948</v>
      </c>
      <c r="C2482" s="124">
        <v>4</v>
      </c>
      <c r="D2482" s="124">
        <v>10</v>
      </c>
      <c r="E2482" s="125">
        <v>8900000190</v>
      </c>
      <c r="F2482" s="123">
        <v>800</v>
      </c>
      <c r="G2482" s="126">
        <v>7</v>
      </c>
      <c r="H2482" s="126">
        <v>0</v>
      </c>
      <c r="I2482" s="144">
        <f t="shared" si="76"/>
        <v>0</v>
      </c>
      <c r="J2482" s="147">
        <f t="shared" si="77"/>
        <v>7</v>
      </c>
    </row>
    <row r="2483" spans="1:10" ht="25.5" x14ac:dyDescent="0.2">
      <c r="A2483" s="122" t="s">
        <v>806</v>
      </c>
      <c r="B2483" s="123">
        <v>948</v>
      </c>
      <c r="C2483" s="124">
        <v>4</v>
      </c>
      <c r="D2483" s="124">
        <v>10</v>
      </c>
      <c r="E2483" s="125">
        <v>8900000870</v>
      </c>
      <c r="F2483" s="123"/>
      <c r="G2483" s="126">
        <v>125</v>
      </c>
      <c r="H2483" s="126">
        <v>0</v>
      </c>
      <c r="I2483" s="144">
        <f t="shared" si="76"/>
        <v>0</v>
      </c>
      <c r="J2483" s="147">
        <f t="shared" si="77"/>
        <v>125</v>
      </c>
    </row>
    <row r="2484" spans="1:10" ht="38.25" x14ac:dyDescent="0.2">
      <c r="A2484" s="122" t="s">
        <v>231</v>
      </c>
      <c r="B2484" s="123">
        <v>948</v>
      </c>
      <c r="C2484" s="124">
        <v>4</v>
      </c>
      <c r="D2484" s="124">
        <v>10</v>
      </c>
      <c r="E2484" s="125">
        <v>8900000870</v>
      </c>
      <c r="F2484" s="123">
        <v>100</v>
      </c>
      <c r="G2484" s="126">
        <v>125</v>
      </c>
      <c r="H2484" s="126">
        <v>0</v>
      </c>
      <c r="I2484" s="144">
        <f t="shared" si="76"/>
        <v>0</v>
      </c>
      <c r="J2484" s="147">
        <f t="shared" si="77"/>
        <v>125</v>
      </c>
    </row>
    <row r="2485" spans="1:10" ht="25.5" x14ac:dyDescent="0.2">
      <c r="A2485" s="122" t="s">
        <v>1463</v>
      </c>
      <c r="B2485" s="123">
        <v>948</v>
      </c>
      <c r="C2485" s="124">
        <v>4</v>
      </c>
      <c r="D2485" s="124">
        <v>10</v>
      </c>
      <c r="E2485" s="125">
        <v>8900055490</v>
      </c>
      <c r="F2485" s="123"/>
      <c r="G2485" s="126">
        <v>684</v>
      </c>
      <c r="H2485" s="126">
        <v>128.69999999999999</v>
      </c>
      <c r="I2485" s="144">
        <f t="shared" si="76"/>
        <v>18.815789473684209</v>
      </c>
      <c r="J2485" s="147">
        <f t="shared" si="77"/>
        <v>555.29999999999995</v>
      </c>
    </row>
    <row r="2486" spans="1:10" ht="38.25" x14ac:dyDescent="0.2">
      <c r="A2486" s="122" t="s">
        <v>231</v>
      </c>
      <c r="B2486" s="123">
        <v>948</v>
      </c>
      <c r="C2486" s="124">
        <v>4</v>
      </c>
      <c r="D2486" s="124">
        <v>10</v>
      </c>
      <c r="E2486" s="125">
        <v>8900055490</v>
      </c>
      <c r="F2486" s="123">
        <v>100</v>
      </c>
      <c r="G2486" s="126">
        <v>684</v>
      </c>
      <c r="H2486" s="126">
        <v>128.69999999999999</v>
      </c>
      <c r="I2486" s="144">
        <f t="shared" si="76"/>
        <v>18.815789473684209</v>
      </c>
      <c r="J2486" s="147">
        <f t="shared" si="77"/>
        <v>555.29999999999995</v>
      </c>
    </row>
  </sheetData>
  <autoFilter ref="A8:N2486"/>
  <mergeCells count="3">
    <mergeCell ref="A2:I2"/>
    <mergeCell ref="A3:I3"/>
    <mergeCell ref="H5:I5"/>
  </mergeCells>
  <pageMargins left="0.59055118110236227" right="0.15748031496062992" top="0.47244094488188981" bottom="0.31496062992125984" header="0.31496062992125984" footer="0"/>
  <pageSetup paperSize="9" scale="48" fitToHeight="0" orientation="portrait" r:id="rId1"/>
  <headerFooter differentFirst="1" alignWithMargins="0">
    <oddHeader>&amp;R&amp;P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69"/>
  <sheetViews>
    <sheetView view="pageBreakPreview" topLeftCell="A22" zoomScale="80" zoomScaleNormal="100" zoomScaleSheetLayoutView="80" workbookViewId="0">
      <selection activeCell="D47" sqref="D10:D47"/>
    </sheetView>
  </sheetViews>
  <sheetFormatPr defaultRowHeight="15.75" x14ac:dyDescent="0.25"/>
  <cols>
    <col min="1" max="1" width="5.7109375" style="180" customWidth="1"/>
    <col min="2" max="2" width="40.85546875" style="180" customWidth="1"/>
    <col min="3" max="3" width="50.7109375" style="180" customWidth="1"/>
    <col min="4" max="5" width="16.5703125" style="180" customWidth="1"/>
    <col min="6" max="6" width="13.7109375" style="180" customWidth="1"/>
    <col min="7" max="7" width="14.28515625" style="180" customWidth="1"/>
    <col min="8" max="8" width="13.42578125" style="180" customWidth="1"/>
    <col min="9" max="9" width="14.28515625" style="180" customWidth="1"/>
    <col min="10" max="10" width="14.42578125" style="180" customWidth="1"/>
    <col min="11" max="13" width="9.140625" style="180"/>
    <col min="14" max="14" width="17.140625" style="180" customWidth="1"/>
    <col min="15" max="15" width="9.140625" style="180"/>
    <col min="16" max="16" width="14" style="180" customWidth="1"/>
    <col min="17" max="16384" width="9.140625" style="180"/>
  </cols>
  <sheetData>
    <row r="1" spans="1:16" x14ac:dyDescent="0.25">
      <c r="A1" s="247" t="s">
        <v>174</v>
      </c>
      <c r="B1" s="247"/>
      <c r="C1" s="247"/>
      <c r="D1" s="247"/>
      <c r="E1" s="247"/>
      <c r="F1" s="247"/>
      <c r="G1" s="247"/>
      <c r="H1" s="247"/>
      <c r="I1" s="247"/>
      <c r="J1" s="247"/>
    </row>
    <row r="2" spans="1:16" ht="90.75" customHeight="1" x14ac:dyDescent="0.25">
      <c r="A2" s="248" t="s">
        <v>1526</v>
      </c>
      <c r="B2" s="248"/>
      <c r="C2" s="248"/>
      <c r="D2" s="248"/>
      <c r="E2" s="248"/>
      <c r="F2" s="248"/>
      <c r="G2" s="248"/>
      <c r="H2" s="248"/>
      <c r="I2" s="248"/>
      <c r="J2" s="248"/>
    </row>
    <row r="3" spans="1:16" x14ac:dyDescent="0.25">
      <c r="A3" s="37"/>
      <c r="B3" s="38"/>
      <c r="C3" s="38"/>
      <c r="D3" s="40"/>
      <c r="E3" s="40"/>
      <c r="F3" s="40"/>
      <c r="G3" s="39"/>
      <c r="H3" s="39"/>
      <c r="I3" s="39"/>
      <c r="J3" s="41" t="s">
        <v>205</v>
      </c>
    </row>
    <row r="4" spans="1:16" s="194" customFormat="1" ht="15" x14ac:dyDescent="0.25">
      <c r="A4" s="249" t="s">
        <v>78</v>
      </c>
      <c r="B4" s="249" t="s">
        <v>187</v>
      </c>
      <c r="C4" s="249" t="s">
        <v>188</v>
      </c>
      <c r="D4" s="246" t="s">
        <v>175</v>
      </c>
      <c r="E4" s="246" t="s">
        <v>152</v>
      </c>
      <c r="F4" s="246" t="s">
        <v>154</v>
      </c>
      <c r="G4" s="246" t="s">
        <v>173</v>
      </c>
      <c r="H4" s="246"/>
      <c r="I4" s="246"/>
      <c r="J4" s="246"/>
    </row>
    <row r="5" spans="1:16" s="194" customFormat="1" ht="36.75" customHeight="1" x14ac:dyDescent="0.25">
      <c r="A5" s="249"/>
      <c r="B5" s="249"/>
      <c r="C5" s="249"/>
      <c r="D5" s="246"/>
      <c r="E5" s="246"/>
      <c r="F5" s="246"/>
      <c r="G5" s="246" t="s">
        <v>200</v>
      </c>
      <c r="H5" s="246"/>
      <c r="I5" s="246" t="s">
        <v>189</v>
      </c>
      <c r="J5" s="246"/>
    </row>
    <row r="6" spans="1:16" s="194" customFormat="1" ht="15" x14ac:dyDescent="0.25">
      <c r="A6" s="249"/>
      <c r="B6" s="249"/>
      <c r="C6" s="249"/>
      <c r="D6" s="246"/>
      <c r="E6" s="246"/>
      <c r="F6" s="246"/>
      <c r="G6" s="211" t="s">
        <v>167</v>
      </c>
      <c r="H6" s="211" t="s">
        <v>152</v>
      </c>
      <c r="I6" s="211" t="s">
        <v>167</v>
      </c>
      <c r="J6" s="211" t="s">
        <v>152</v>
      </c>
    </row>
    <row r="7" spans="1:16" s="194" customFormat="1" ht="15" x14ac:dyDescent="0.25">
      <c r="A7" s="195">
        <v>1</v>
      </c>
      <c r="B7" s="195">
        <v>2</v>
      </c>
      <c r="C7" s="195">
        <v>3</v>
      </c>
      <c r="D7" s="195" t="s">
        <v>190</v>
      </c>
      <c r="E7" s="195">
        <v>5</v>
      </c>
      <c r="F7" s="195">
        <v>6</v>
      </c>
      <c r="G7" s="195">
        <v>7</v>
      </c>
      <c r="H7" s="195">
        <v>8</v>
      </c>
      <c r="I7" s="195">
        <v>9</v>
      </c>
      <c r="J7" s="195">
        <v>10</v>
      </c>
    </row>
    <row r="8" spans="1:16" s="194" customFormat="1" x14ac:dyDescent="0.25">
      <c r="A8" s="209"/>
      <c r="B8" s="196" t="s">
        <v>191</v>
      </c>
      <c r="C8" s="197"/>
      <c r="D8" s="198">
        <f>SUM(D10:D69)</f>
        <v>11510530.027379999</v>
      </c>
      <c r="E8" s="198">
        <f>SUM(E10:E69)</f>
        <v>4015503.0158399995</v>
      </c>
      <c r="F8" s="198">
        <f>E8/D8*100</f>
        <v>34.88547448543514</v>
      </c>
      <c r="G8" s="198">
        <f>SUM(G10:G69)</f>
        <v>639353.03811000008</v>
      </c>
      <c r="H8" s="198">
        <f>SUM(H10:H69)</f>
        <v>291092.43163999997</v>
      </c>
      <c r="I8" s="198">
        <f>SUM(I10:I69)</f>
        <v>10871176.98927</v>
      </c>
      <c r="J8" s="198">
        <f>SUM(J10:J69)</f>
        <v>3724410.5841999995</v>
      </c>
      <c r="K8" s="235"/>
      <c r="L8" s="235"/>
      <c r="M8" s="235" t="s">
        <v>47</v>
      </c>
      <c r="N8" s="235"/>
      <c r="O8" s="235"/>
      <c r="P8" s="235" t="s">
        <v>1528</v>
      </c>
    </row>
    <row r="9" spans="1:16" s="194" customFormat="1" x14ac:dyDescent="0.25">
      <c r="A9" s="209"/>
      <c r="B9" s="196"/>
      <c r="C9" s="197"/>
      <c r="D9" s="198"/>
      <c r="E9" s="198"/>
      <c r="F9" s="198"/>
      <c r="G9" s="198"/>
      <c r="H9" s="198"/>
      <c r="I9" s="198"/>
      <c r="J9" s="198"/>
      <c r="K9" s="236"/>
      <c r="L9" s="236"/>
      <c r="M9" s="236"/>
      <c r="N9" s="236"/>
      <c r="O9" s="236"/>
      <c r="P9" s="236"/>
    </row>
    <row r="10" spans="1:16" s="194" customFormat="1" ht="45" x14ac:dyDescent="0.25">
      <c r="A10" s="199">
        <v>1</v>
      </c>
      <c r="B10" s="200" t="s">
        <v>786</v>
      </c>
      <c r="C10" s="200" t="s">
        <v>1424</v>
      </c>
      <c r="D10" s="198">
        <f>G10+I10</f>
        <v>400217.60000000003</v>
      </c>
      <c r="E10" s="198">
        <f>H10+J10</f>
        <v>133375.5</v>
      </c>
      <c r="F10" s="198">
        <f>E10/D10*100</f>
        <v>33.325745794287904</v>
      </c>
      <c r="G10" s="228">
        <f>3052+76500+18514.7</f>
        <v>98066.7</v>
      </c>
      <c r="H10" s="228">
        <f>1316.8+1700</f>
        <v>3016.8</v>
      </c>
      <c r="I10" s="228">
        <v>302150.90000000002</v>
      </c>
      <c r="J10" s="228">
        <v>130358.7</v>
      </c>
      <c r="K10" s="229" t="s">
        <v>1529</v>
      </c>
      <c r="L10" s="229"/>
      <c r="M10" s="229" t="s">
        <v>1530</v>
      </c>
      <c r="N10" s="229"/>
      <c r="O10" s="229" t="s">
        <v>1531</v>
      </c>
      <c r="P10" s="229"/>
    </row>
    <row r="11" spans="1:16" s="194" customFormat="1" ht="75" x14ac:dyDescent="0.25">
      <c r="A11" s="199">
        <v>2</v>
      </c>
      <c r="B11" s="200" t="s">
        <v>1425</v>
      </c>
      <c r="C11" s="200" t="s">
        <v>1424</v>
      </c>
      <c r="D11" s="198">
        <f t="shared" ref="D11:E47" si="0">G11+I11</f>
        <v>639511.5</v>
      </c>
      <c r="E11" s="198">
        <f t="shared" si="0"/>
        <v>123478.40000000001</v>
      </c>
      <c r="F11" s="198">
        <f t="shared" ref="F11:F47" si="1">E11/D11*100</f>
        <v>19.308237615742645</v>
      </c>
      <c r="G11" s="228">
        <v>6395.1</v>
      </c>
      <c r="H11" s="228">
        <v>1234.8</v>
      </c>
      <c r="I11" s="228">
        <v>633116.4</v>
      </c>
      <c r="J11" s="228">
        <v>122243.6</v>
      </c>
      <c r="K11" s="229">
        <v>924</v>
      </c>
      <c r="L11" s="229"/>
      <c r="M11" s="229" t="s">
        <v>1532</v>
      </c>
      <c r="N11" s="229"/>
      <c r="O11" s="229"/>
      <c r="P11" s="229"/>
    </row>
    <row r="12" spans="1:16" s="194" customFormat="1" ht="45" x14ac:dyDescent="0.25">
      <c r="A12" s="199">
        <v>3</v>
      </c>
      <c r="B12" s="200" t="s">
        <v>776</v>
      </c>
      <c r="C12" s="200" t="s">
        <v>1424</v>
      </c>
      <c r="D12" s="198">
        <f t="shared" si="0"/>
        <v>10000</v>
      </c>
      <c r="E12" s="198">
        <f t="shared" si="0"/>
        <v>2119.6</v>
      </c>
      <c r="F12" s="198">
        <f t="shared" si="1"/>
        <v>21.195999999999998</v>
      </c>
      <c r="G12" s="201">
        <v>10000</v>
      </c>
      <c r="H12" s="228">
        <v>2119.6</v>
      </c>
      <c r="I12" s="201"/>
      <c r="J12" s="201"/>
      <c r="K12" s="229">
        <v>924</v>
      </c>
      <c r="L12" s="229"/>
      <c r="M12" s="229" t="s">
        <v>1533</v>
      </c>
      <c r="N12" s="229"/>
      <c r="O12" s="229"/>
      <c r="P12" s="229"/>
    </row>
    <row r="13" spans="1:16" s="194" customFormat="1" ht="45" x14ac:dyDescent="0.25">
      <c r="A13" s="199">
        <v>4</v>
      </c>
      <c r="B13" s="200" t="s">
        <v>1426</v>
      </c>
      <c r="C13" s="200" t="s">
        <v>1427</v>
      </c>
      <c r="D13" s="198">
        <f t="shared" si="0"/>
        <v>1163.3699999999999</v>
      </c>
      <c r="E13" s="198">
        <f t="shared" si="0"/>
        <v>0</v>
      </c>
      <c r="F13" s="198">
        <f t="shared" si="1"/>
        <v>0</v>
      </c>
      <c r="G13" s="201">
        <v>1163.3699999999999</v>
      </c>
      <c r="H13" s="201"/>
      <c r="I13" s="201"/>
      <c r="J13" s="201"/>
      <c r="K13" s="237">
        <v>932</v>
      </c>
      <c r="L13" s="237"/>
      <c r="M13" s="237" t="s">
        <v>1534</v>
      </c>
      <c r="N13" s="237"/>
      <c r="O13" s="237"/>
      <c r="P13" s="237"/>
    </row>
    <row r="14" spans="1:16" s="194" customFormat="1" ht="45" x14ac:dyDescent="0.25">
      <c r="A14" s="199">
        <v>5</v>
      </c>
      <c r="B14" s="200" t="s">
        <v>1428</v>
      </c>
      <c r="C14" s="200" t="s">
        <v>1427</v>
      </c>
      <c r="D14" s="198">
        <f t="shared" si="0"/>
        <v>27374</v>
      </c>
      <c r="E14" s="198">
        <f t="shared" si="0"/>
        <v>11767.4</v>
      </c>
      <c r="F14" s="198">
        <f t="shared" si="1"/>
        <v>42.987506392927592</v>
      </c>
      <c r="G14" s="228">
        <v>27374</v>
      </c>
      <c r="H14" s="228">
        <v>11767.4</v>
      </c>
      <c r="I14" s="201"/>
      <c r="J14" s="201"/>
      <c r="K14" s="237">
        <v>932</v>
      </c>
      <c r="L14" s="237"/>
      <c r="M14" s="237" t="s">
        <v>1535</v>
      </c>
      <c r="N14" s="237"/>
      <c r="O14" s="237"/>
      <c r="P14" s="237"/>
    </row>
    <row r="15" spans="1:16" s="194" customFormat="1" ht="45" x14ac:dyDescent="0.25">
      <c r="A15" s="199">
        <v>6</v>
      </c>
      <c r="B15" s="200" t="s">
        <v>1429</v>
      </c>
      <c r="C15" s="200" t="s">
        <v>1427</v>
      </c>
      <c r="D15" s="198">
        <f t="shared" si="0"/>
        <v>21092.6</v>
      </c>
      <c r="E15" s="198">
        <f t="shared" si="0"/>
        <v>21092.6</v>
      </c>
      <c r="F15" s="198">
        <f t="shared" si="1"/>
        <v>100</v>
      </c>
      <c r="G15" s="228">
        <v>21092.6</v>
      </c>
      <c r="H15" s="228">
        <v>21092.6</v>
      </c>
      <c r="I15" s="201"/>
      <c r="J15" s="201"/>
      <c r="K15" s="237">
        <v>932</v>
      </c>
      <c r="L15" s="237"/>
      <c r="M15" s="237" t="s">
        <v>1536</v>
      </c>
      <c r="N15" s="237"/>
      <c r="O15" s="237"/>
      <c r="P15" s="237"/>
    </row>
    <row r="16" spans="1:16" s="194" customFormat="1" ht="45" x14ac:dyDescent="0.25">
      <c r="A16" s="199">
        <v>7</v>
      </c>
      <c r="B16" s="200" t="s">
        <v>1430</v>
      </c>
      <c r="C16" s="200" t="s">
        <v>1427</v>
      </c>
      <c r="D16" s="198">
        <f t="shared" si="0"/>
        <v>167329</v>
      </c>
      <c r="E16" s="198">
        <f t="shared" si="0"/>
        <v>167329</v>
      </c>
      <c r="F16" s="198">
        <f t="shared" si="1"/>
        <v>100</v>
      </c>
      <c r="G16" s="228">
        <v>167329</v>
      </c>
      <c r="H16" s="228">
        <v>167329</v>
      </c>
      <c r="I16" s="201"/>
      <c r="J16" s="201"/>
      <c r="K16" s="237">
        <v>932</v>
      </c>
      <c r="L16" s="237"/>
      <c r="M16" s="237" t="s">
        <v>1537</v>
      </c>
      <c r="N16" s="237"/>
      <c r="O16" s="237"/>
      <c r="P16" s="237"/>
    </row>
    <row r="17" spans="1:17" s="194" customFormat="1" ht="45" x14ac:dyDescent="0.25">
      <c r="A17" s="199">
        <v>8</v>
      </c>
      <c r="B17" s="200" t="s">
        <v>1431</v>
      </c>
      <c r="C17" s="200" t="s">
        <v>1427</v>
      </c>
      <c r="D17" s="198">
        <f t="shared" si="0"/>
        <v>385999.4</v>
      </c>
      <c r="E17" s="198">
        <f t="shared" si="0"/>
        <v>38847.467840000005</v>
      </c>
      <c r="F17" s="198">
        <f t="shared" si="1"/>
        <v>10.06412648309816</v>
      </c>
      <c r="G17" s="228">
        <v>3860.7</v>
      </c>
      <c r="H17" s="228">
        <v>726.1</v>
      </c>
      <c r="I17" s="228">
        <f>381870.7+268</f>
        <v>382138.7</v>
      </c>
      <c r="J17" s="228">
        <f>268+391.14173+37462.22611</f>
        <v>38121.367840000006</v>
      </c>
      <c r="K17" s="229">
        <v>932</v>
      </c>
      <c r="L17" s="229"/>
      <c r="M17" s="229" t="s">
        <v>1538</v>
      </c>
      <c r="N17" s="229"/>
      <c r="O17" s="229"/>
      <c r="P17" s="229"/>
    </row>
    <row r="18" spans="1:17" s="194" customFormat="1" ht="45" x14ac:dyDescent="0.25">
      <c r="A18" s="199">
        <v>9</v>
      </c>
      <c r="B18" s="202" t="s">
        <v>1432</v>
      </c>
      <c r="C18" s="202" t="s">
        <v>1427</v>
      </c>
      <c r="D18" s="198">
        <f t="shared" si="0"/>
        <v>11793.300000000001</v>
      </c>
      <c r="E18" s="198">
        <f t="shared" si="0"/>
        <v>5512.4</v>
      </c>
      <c r="F18" s="198">
        <f t="shared" si="1"/>
        <v>46.741794069514036</v>
      </c>
      <c r="G18" s="228">
        <f>3507.8+5512.4+2773.1</f>
        <v>11793.300000000001</v>
      </c>
      <c r="H18" s="228">
        <v>5512.4</v>
      </c>
      <c r="I18" s="201"/>
      <c r="J18" s="201"/>
      <c r="K18" s="229">
        <v>932</v>
      </c>
      <c r="L18" s="238" t="s">
        <v>1539</v>
      </c>
      <c r="M18" s="229" t="s">
        <v>1540</v>
      </c>
      <c r="N18" s="229"/>
      <c r="O18" s="229"/>
      <c r="P18" s="229"/>
    </row>
    <row r="19" spans="1:17" s="203" customFormat="1" ht="45" x14ac:dyDescent="0.25">
      <c r="A19" s="199">
        <v>10</v>
      </c>
      <c r="B19" s="200" t="s">
        <v>1433</v>
      </c>
      <c r="C19" s="200" t="s">
        <v>1427</v>
      </c>
      <c r="D19" s="198">
        <f t="shared" si="0"/>
        <v>14497.2</v>
      </c>
      <c r="E19" s="198">
        <f t="shared" si="0"/>
        <v>0</v>
      </c>
      <c r="F19" s="198">
        <f t="shared" si="1"/>
        <v>0</v>
      </c>
      <c r="G19" s="228">
        <v>14497.2</v>
      </c>
      <c r="H19" s="229"/>
      <c r="I19" s="201"/>
      <c r="J19" s="201"/>
      <c r="K19" s="229">
        <v>932</v>
      </c>
      <c r="L19" s="238" t="s">
        <v>1541</v>
      </c>
      <c r="M19" s="229" t="s">
        <v>1540</v>
      </c>
      <c r="N19" s="229"/>
      <c r="O19" s="229"/>
      <c r="P19" s="229"/>
      <c r="Q19" s="194"/>
    </row>
    <row r="20" spans="1:17" s="194" customFormat="1" ht="45" x14ac:dyDescent="0.25">
      <c r="A20" s="199">
        <v>11</v>
      </c>
      <c r="B20" s="200" t="s">
        <v>787</v>
      </c>
      <c r="C20" s="200" t="s">
        <v>1434</v>
      </c>
      <c r="D20" s="198">
        <f t="shared" si="0"/>
        <v>10449.9</v>
      </c>
      <c r="E20" s="198">
        <f t="shared" si="0"/>
        <v>9999.9299999999985</v>
      </c>
      <c r="F20" s="198">
        <f t="shared" si="1"/>
        <v>95.694025780150994</v>
      </c>
      <c r="G20" s="201">
        <v>550</v>
      </c>
      <c r="H20" s="201">
        <v>209.51364000000001</v>
      </c>
      <c r="I20" s="201">
        <v>9899.9</v>
      </c>
      <c r="J20" s="201">
        <v>9790.4163599999993</v>
      </c>
      <c r="K20" s="229">
        <v>912</v>
      </c>
      <c r="L20" s="238" t="s">
        <v>1542</v>
      </c>
      <c r="M20" s="229"/>
      <c r="N20" s="229"/>
      <c r="O20" s="229"/>
      <c r="P20" s="229"/>
      <c r="Q20" s="203"/>
    </row>
    <row r="21" spans="1:17" s="194" customFormat="1" ht="45" x14ac:dyDescent="0.25">
      <c r="A21" s="199">
        <v>12</v>
      </c>
      <c r="B21" s="200" t="s">
        <v>788</v>
      </c>
      <c r="C21" s="200" t="s">
        <v>1435</v>
      </c>
      <c r="D21" s="198">
        <f t="shared" si="0"/>
        <v>138209.20000000001</v>
      </c>
      <c r="E21" s="198">
        <f t="shared" si="0"/>
        <v>91511.900000000009</v>
      </c>
      <c r="F21" s="198">
        <f t="shared" si="1"/>
        <v>66.21259655652446</v>
      </c>
      <c r="G21" s="228">
        <v>1382.1</v>
      </c>
      <c r="H21" s="228">
        <v>915.1</v>
      </c>
      <c r="I21" s="228">
        <v>136827.1</v>
      </c>
      <c r="J21" s="228">
        <v>90596.800000000003</v>
      </c>
      <c r="K21" s="229">
        <v>932</v>
      </c>
      <c r="L21" s="238" t="s">
        <v>1543</v>
      </c>
      <c r="M21" s="239" t="s">
        <v>1544</v>
      </c>
      <c r="N21" s="229"/>
      <c r="O21" s="228">
        <v>2016675.1290700003</v>
      </c>
      <c r="P21" s="228">
        <v>708975.33931999991</v>
      </c>
    </row>
    <row r="22" spans="1:17" s="194" customFormat="1" ht="45" x14ac:dyDescent="0.25">
      <c r="A22" s="199">
        <v>13</v>
      </c>
      <c r="B22" s="200" t="s">
        <v>789</v>
      </c>
      <c r="C22" s="200" t="s">
        <v>1435</v>
      </c>
      <c r="D22" s="198">
        <f t="shared" si="0"/>
        <v>723289.2</v>
      </c>
      <c r="E22" s="198">
        <f t="shared" si="0"/>
        <v>189078</v>
      </c>
      <c r="F22" s="198">
        <f t="shared" si="1"/>
        <v>26.141410655654752</v>
      </c>
      <c r="G22" s="228">
        <v>7234.5</v>
      </c>
      <c r="H22" s="228">
        <v>1890.8</v>
      </c>
      <c r="I22" s="228">
        <v>716054.7</v>
      </c>
      <c r="J22" s="228">
        <v>187187.20000000001</v>
      </c>
      <c r="K22" s="229">
        <v>932</v>
      </c>
      <c r="L22" s="238" t="s">
        <v>1543</v>
      </c>
      <c r="M22" s="239" t="s">
        <v>1545</v>
      </c>
      <c r="N22" s="229"/>
      <c r="O22" s="229"/>
      <c r="P22" s="229"/>
    </row>
    <row r="23" spans="1:17" s="203" customFormat="1" ht="45" x14ac:dyDescent="0.25">
      <c r="A23" s="199">
        <v>14</v>
      </c>
      <c r="B23" s="204" t="s">
        <v>790</v>
      </c>
      <c r="C23" s="200" t="s">
        <v>1435</v>
      </c>
      <c r="D23" s="198">
        <f t="shared" si="0"/>
        <v>646440.1</v>
      </c>
      <c r="E23" s="198">
        <f t="shared" si="0"/>
        <v>174091.8</v>
      </c>
      <c r="F23" s="198">
        <f t="shared" si="1"/>
        <v>26.930847885210092</v>
      </c>
      <c r="G23" s="228">
        <v>6464.4</v>
      </c>
      <c r="H23" s="228">
        <v>1740.9</v>
      </c>
      <c r="I23" s="228">
        <v>639975.69999999995</v>
      </c>
      <c r="J23" s="228">
        <v>172350.9</v>
      </c>
      <c r="K23" s="229">
        <v>932</v>
      </c>
      <c r="L23" s="238" t="s">
        <v>1543</v>
      </c>
      <c r="M23" s="239" t="s">
        <v>1545</v>
      </c>
      <c r="N23" s="229"/>
      <c r="O23" s="229"/>
      <c r="P23" s="229"/>
      <c r="Q23" s="194"/>
    </row>
    <row r="24" spans="1:17" s="194" customFormat="1" ht="45" x14ac:dyDescent="0.25">
      <c r="A24" s="199">
        <v>15</v>
      </c>
      <c r="B24" s="204" t="s">
        <v>771</v>
      </c>
      <c r="C24" s="200" t="s">
        <v>1435</v>
      </c>
      <c r="D24" s="198">
        <f t="shared" si="0"/>
        <v>508736.7</v>
      </c>
      <c r="E24" s="198">
        <f t="shared" si="0"/>
        <v>254293.69999999998</v>
      </c>
      <c r="F24" s="198">
        <f t="shared" si="1"/>
        <v>49.985326397722041</v>
      </c>
      <c r="G24" s="228">
        <v>5087.3999999999996</v>
      </c>
      <c r="H24" s="228">
        <v>2542.9</v>
      </c>
      <c r="I24" s="228">
        <v>503649.3</v>
      </c>
      <c r="J24" s="228">
        <v>251750.8</v>
      </c>
      <c r="K24" s="229">
        <v>932</v>
      </c>
      <c r="L24" s="238" t="s">
        <v>1543</v>
      </c>
      <c r="M24" s="239" t="s">
        <v>1545</v>
      </c>
      <c r="N24" s="229"/>
      <c r="O24" s="229"/>
      <c r="P24" s="229"/>
      <c r="Q24" s="203"/>
    </row>
    <row r="25" spans="1:17" s="194" customFormat="1" ht="45" x14ac:dyDescent="0.25">
      <c r="A25" s="199">
        <v>16</v>
      </c>
      <c r="B25" s="204" t="s">
        <v>772</v>
      </c>
      <c r="C25" s="200" t="s">
        <v>1435</v>
      </c>
      <c r="D25" s="198">
        <f t="shared" si="0"/>
        <v>700502.19200000004</v>
      </c>
      <c r="E25" s="198">
        <f t="shared" si="0"/>
        <v>1150</v>
      </c>
      <c r="F25" s="198">
        <f t="shared" si="1"/>
        <v>0.16416793739312097</v>
      </c>
      <c r="G25" s="228">
        <v>7005.0219999999999</v>
      </c>
      <c r="H25" s="228">
        <v>11.5</v>
      </c>
      <c r="I25" s="228">
        <v>693497.17</v>
      </c>
      <c r="J25" s="228">
        <v>1138.5</v>
      </c>
      <c r="K25" s="229">
        <v>932</v>
      </c>
      <c r="L25" s="238" t="s">
        <v>1543</v>
      </c>
      <c r="M25" s="229" t="s">
        <v>1546</v>
      </c>
      <c r="N25" s="229"/>
      <c r="O25" s="229"/>
      <c r="P25" s="229"/>
    </row>
    <row r="26" spans="1:17" s="194" customFormat="1" ht="45" x14ac:dyDescent="0.25">
      <c r="A26" s="199">
        <v>17</v>
      </c>
      <c r="B26" s="200" t="s">
        <v>791</v>
      </c>
      <c r="C26" s="200" t="s">
        <v>1435</v>
      </c>
      <c r="D26" s="198">
        <f t="shared" si="0"/>
        <v>637287.4</v>
      </c>
      <c r="E26" s="198">
        <f t="shared" si="0"/>
        <v>140866.20000000001</v>
      </c>
      <c r="F26" s="198">
        <f t="shared" si="1"/>
        <v>22.104030300928592</v>
      </c>
      <c r="G26" s="228">
        <v>6372.9</v>
      </c>
      <c r="H26" s="228">
        <v>1408.7</v>
      </c>
      <c r="I26" s="228">
        <v>630914.5</v>
      </c>
      <c r="J26" s="228">
        <v>139457.5</v>
      </c>
      <c r="K26" s="229">
        <v>932</v>
      </c>
      <c r="L26" s="238" t="s">
        <v>1543</v>
      </c>
      <c r="M26" s="229" t="s">
        <v>1546</v>
      </c>
      <c r="N26" s="229"/>
      <c r="O26" s="229"/>
      <c r="P26" s="229"/>
    </row>
    <row r="27" spans="1:17" s="194" customFormat="1" ht="45" x14ac:dyDescent="0.25">
      <c r="A27" s="199">
        <v>18</v>
      </c>
      <c r="B27" s="200" t="s">
        <v>792</v>
      </c>
      <c r="C27" s="200" t="s">
        <v>1435</v>
      </c>
      <c r="D27" s="198">
        <f t="shared" si="0"/>
        <v>1050618.132</v>
      </c>
      <c r="E27" s="198">
        <f t="shared" si="0"/>
        <v>310122.8</v>
      </c>
      <c r="F27" s="198">
        <f t="shared" si="1"/>
        <v>29.518127524568555</v>
      </c>
      <c r="G27" s="228">
        <v>10506.182000000001</v>
      </c>
      <c r="H27" s="228">
        <v>3101.2</v>
      </c>
      <c r="I27" s="228">
        <v>1040111.95</v>
      </c>
      <c r="J27" s="228">
        <v>307021.59999999998</v>
      </c>
      <c r="K27" s="229">
        <v>932</v>
      </c>
      <c r="L27" s="238" t="s">
        <v>1543</v>
      </c>
      <c r="M27" s="229" t="s">
        <v>1546</v>
      </c>
      <c r="N27" s="229"/>
      <c r="O27" s="229"/>
      <c r="P27" s="229"/>
    </row>
    <row r="28" spans="1:17" s="194" customFormat="1" ht="45" x14ac:dyDescent="0.25">
      <c r="A28" s="199">
        <v>19</v>
      </c>
      <c r="B28" s="204" t="s">
        <v>793</v>
      </c>
      <c r="C28" s="200" t="s">
        <v>1435</v>
      </c>
      <c r="D28" s="198">
        <f t="shared" si="0"/>
        <v>477976.74799999996</v>
      </c>
      <c r="E28" s="198">
        <f t="shared" si="0"/>
        <v>0</v>
      </c>
      <c r="F28" s="198">
        <f t="shared" si="1"/>
        <v>0</v>
      </c>
      <c r="G28" s="228">
        <f>4779.768</f>
        <v>4779.768</v>
      </c>
      <c r="H28" s="228"/>
      <c r="I28" s="228">
        <v>473196.98</v>
      </c>
      <c r="J28" s="228"/>
      <c r="K28" s="229">
        <v>932</v>
      </c>
      <c r="L28" s="238" t="s">
        <v>1543</v>
      </c>
      <c r="M28" s="229" t="s">
        <v>1546</v>
      </c>
      <c r="N28" s="229"/>
      <c r="O28" s="229"/>
      <c r="P28" s="229"/>
    </row>
    <row r="29" spans="1:17" s="203" customFormat="1" ht="30" x14ac:dyDescent="0.25">
      <c r="A29" s="199">
        <v>20</v>
      </c>
      <c r="B29" s="200" t="s">
        <v>1436</v>
      </c>
      <c r="C29" s="200" t="s">
        <v>1435</v>
      </c>
      <c r="D29" s="198">
        <f t="shared" si="0"/>
        <v>370483.5</v>
      </c>
      <c r="E29" s="198">
        <f t="shared" si="0"/>
        <v>147952.4</v>
      </c>
      <c r="F29" s="198">
        <f t="shared" si="1"/>
        <v>39.934949869562345</v>
      </c>
      <c r="G29" s="228">
        <v>13604.9</v>
      </c>
      <c r="H29" s="228">
        <v>1479.5</v>
      </c>
      <c r="I29" s="228">
        <v>356878.6</v>
      </c>
      <c r="J29" s="228">
        <v>146472.9</v>
      </c>
      <c r="K29" s="229">
        <v>923</v>
      </c>
      <c r="L29" s="238" t="s">
        <v>1543</v>
      </c>
      <c r="M29" s="229"/>
      <c r="N29" s="229"/>
      <c r="O29" s="229"/>
      <c r="P29" s="229">
        <v>243</v>
      </c>
      <c r="Q29" s="194"/>
    </row>
    <row r="30" spans="1:17" s="194" customFormat="1" ht="30" x14ac:dyDescent="0.25">
      <c r="A30" s="199">
        <v>21</v>
      </c>
      <c r="B30" s="200" t="s">
        <v>794</v>
      </c>
      <c r="C30" s="200" t="s">
        <v>795</v>
      </c>
      <c r="D30" s="198">
        <f t="shared" si="0"/>
        <v>49747.6</v>
      </c>
      <c r="E30" s="198">
        <f t="shared" si="0"/>
        <v>11576.199999999999</v>
      </c>
      <c r="F30" s="198">
        <f t="shared" si="1"/>
        <v>23.269866285006714</v>
      </c>
      <c r="G30" s="228">
        <v>497.5</v>
      </c>
      <c r="H30" s="228">
        <v>115.8</v>
      </c>
      <c r="I30" s="228">
        <v>49250.1</v>
      </c>
      <c r="J30" s="228">
        <v>11460.4</v>
      </c>
      <c r="K30" s="229">
        <v>932</v>
      </c>
      <c r="L30" s="238" t="s">
        <v>1547</v>
      </c>
      <c r="M30" s="229" t="s">
        <v>1093</v>
      </c>
      <c r="N30" s="229"/>
      <c r="O30" s="229"/>
      <c r="P30" s="229"/>
      <c r="Q30" s="203"/>
    </row>
    <row r="31" spans="1:17" s="194" customFormat="1" x14ac:dyDescent="0.25">
      <c r="A31" s="199">
        <v>22</v>
      </c>
      <c r="B31" s="200" t="s">
        <v>1437</v>
      </c>
      <c r="C31" s="205" t="s">
        <v>1438</v>
      </c>
      <c r="D31" s="198">
        <f t="shared" si="0"/>
        <v>210000</v>
      </c>
      <c r="E31" s="198">
        <f t="shared" si="0"/>
        <v>0</v>
      </c>
      <c r="F31" s="198">
        <f t="shared" si="1"/>
        <v>0</v>
      </c>
      <c r="G31" s="228"/>
      <c r="H31" s="228"/>
      <c r="I31" s="228">
        <v>210000</v>
      </c>
      <c r="J31" s="228"/>
      <c r="K31" s="229">
        <v>932</v>
      </c>
      <c r="L31" s="240"/>
      <c r="M31" s="229" t="s">
        <v>1292</v>
      </c>
      <c r="N31" s="229"/>
      <c r="O31" s="229"/>
      <c r="P31" s="229"/>
    </row>
    <row r="32" spans="1:17" s="203" customFormat="1" x14ac:dyDescent="0.25">
      <c r="A32" s="199">
        <v>23</v>
      </c>
      <c r="B32" s="208" t="s">
        <v>1439</v>
      </c>
      <c r="C32" s="208" t="s">
        <v>1438</v>
      </c>
      <c r="D32" s="198">
        <f t="shared" si="0"/>
        <v>117342.09999999999</v>
      </c>
      <c r="E32" s="198">
        <f t="shared" si="0"/>
        <v>39380.5</v>
      </c>
      <c r="F32" s="198">
        <f t="shared" si="1"/>
        <v>33.560418639175545</v>
      </c>
      <c r="G32" s="228">
        <f>257.2+506.2+230+80+10000</f>
        <v>11073.4</v>
      </c>
      <c r="H32" s="228">
        <f>73.7+184.9+69+23.7+4250.7</f>
        <v>4602</v>
      </c>
      <c r="I32" s="228">
        <f>25465.7+50113+22770+7920</f>
        <v>106268.7</v>
      </c>
      <c r="J32" s="228">
        <f>7295.9+18305.3+6831+2346.3</f>
        <v>34778.5</v>
      </c>
      <c r="K32" s="229">
        <v>932</v>
      </c>
      <c r="L32" s="238" t="s">
        <v>1547</v>
      </c>
      <c r="M32" s="229"/>
      <c r="N32" s="229"/>
      <c r="O32" s="229"/>
      <c r="P32" s="229">
        <v>243</v>
      </c>
      <c r="Q32" s="194"/>
    </row>
    <row r="33" spans="1:17" s="203" customFormat="1" ht="45" x14ac:dyDescent="0.25">
      <c r="A33" s="199">
        <v>24</v>
      </c>
      <c r="B33" s="208" t="s">
        <v>796</v>
      </c>
      <c r="C33" s="208" t="s">
        <v>1440</v>
      </c>
      <c r="D33" s="198">
        <f t="shared" si="0"/>
        <v>577474.54600000009</v>
      </c>
      <c r="E33" s="198">
        <f t="shared" si="0"/>
        <v>0</v>
      </c>
      <c r="F33" s="198">
        <f t="shared" si="1"/>
        <v>0</v>
      </c>
      <c r="G33" s="201">
        <v>5774.7460000000001</v>
      </c>
      <c r="H33" s="201"/>
      <c r="I33" s="201">
        <v>571699.80000000005</v>
      </c>
      <c r="J33" s="201"/>
      <c r="K33" s="229">
        <v>932</v>
      </c>
      <c r="L33" s="238" t="s">
        <v>1548</v>
      </c>
      <c r="M33" s="229" t="s">
        <v>1549</v>
      </c>
      <c r="N33" s="229"/>
      <c r="O33" s="229"/>
      <c r="P33" s="229"/>
    </row>
    <row r="34" spans="1:17" s="194" customFormat="1" ht="75" x14ac:dyDescent="0.25">
      <c r="A34" s="199">
        <v>25</v>
      </c>
      <c r="B34" s="208" t="s">
        <v>1441</v>
      </c>
      <c r="C34" s="208" t="s">
        <v>1440</v>
      </c>
      <c r="D34" s="198">
        <f t="shared" si="0"/>
        <v>121371.6</v>
      </c>
      <c r="E34" s="198">
        <f t="shared" si="0"/>
        <v>47873.599999999999</v>
      </c>
      <c r="F34" s="198">
        <f t="shared" si="1"/>
        <v>39.443823761077546</v>
      </c>
      <c r="G34" s="228">
        <v>2734</v>
      </c>
      <c r="H34" s="228">
        <v>1078.4000000000001</v>
      </c>
      <c r="I34" s="228">
        <v>118637.6</v>
      </c>
      <c r="J34" s="228">
        <v>46795.199999999997</v>
      </c>
      <c r="K34" s="229">
        <v>914</v>
      </c>
      <c r="L34" s="240"/>
      <c r="M34" s="229" t="s">
        <v>1550</v>
      </c>
      <c r="N34" s="229"/>
      <c r="O34" s="229"/>
      <c r="P34" s="229">
        <v>414</v>
      </c>
      <c r="Q34" s="203"/>
    </row>
    <row r="35" spans="1:17" s="203" customFormat="1" ht="30" x14ac:dyDescent="0.25">
      <c r="A35" s="199">
        <v>26</v>
      </c>
      <c r="B35" s="208" t="s">
        <v>1442</v>
      </c>
      <c r="C35" s="208" t="s">
        <v>1440</v>
      </c>
      <c r="D35" s="198">
        <f t="shared" si="0"/>
        <v>113340.50237999999</v>
      </c>
      <c r="E35" s="198">
        <f t="shared" si="0"/>
        <v>37488.018000000004</v>
      </c>
      <c r="F35" s="198">
        <f t="shared" si="1"/>
        <v>33.075570703147974</v>
      </c>
      <c r="G35" s="228">
        <f>2157.31311+17571.1</f>
        <v>19728.413109999998</v>
      </c>
      <c r="H35" s="228">
        <f>747.1+4317.718</f>
        <v>5064.8180000000002</v>
      </c>
      <c r="I35" s="228">
        <v>93612.089269999997</v>
      </c>
      <c r="J35" s="228">
        <v>32423.200000000001</v>
      </c>
      <c r="K35" s="229">
        <v>914</v>
      </c>
      <c r="L35" s="229"/>
      <c r="M35" s="229"/>
      <c r="N35" s="229"/>
      <c r="O35" s="229"/>
      <c r="P35" s="229">
        <v>243</v>
      </c>
      <c r="Q35" s="194"/>
    </row>
    <row r="36" spans="1:17" s="203" customFormat="1" ht="30" x14ac:dyDescent="0.25">
      <c r="A36" s="199">
        <v>27</v>
      </c>
      <c r="B36" s="200" t="s">
        <v>1443</v>
      </c>
      <c r="C36" s="200" t="s">
        <v>1444</v>
      </c>
      <c r="D36" s="198">
        <f t="shared" si="0"/>
        <v>540822.60000000009</v>
      </c>
      <c r="E36" s="198">
        <f t="shared" si="0"/>
        <v>261831.9</v>
      </c>
      <c r="F36" s="198">
        <f t="shared" si="1"/>
        <v>48.413638779148641</v>
      </c>
      <c r="G36" s="228">
        <v>5408.3</v>
      </c>
      <c r="H36" s="228">
        <v>2618.3000000000002</v>
      </c>
      <c r="I36" s="228">
        <v>535414.30000000005</v>
      </c>
      <c r="J36" s="228">
        <v>259213.6</v>
      </c>
      <c r="K36" s="229">
        <v>932</v>
      </c>
      <c r="L36" s="229">
        <v>1102</v>
      </c>
      <c r="M36" s="229"/>
      <c r="N36" s="229"/>
      <c r="O36" s="229"/>
      <c r="P36" s="229">
        <v>414</v>
      </c>
    </row>
    <row r="37" spans="1:17" s="203" customFormat="1" ht="30" x14ac:dyDescent="0.25">
      <c r="A37" s="199">
        <v>28</v>
      </c>
      <c r="B37" s="208" t="s">
        <v>1445</v>
      </c>
      <c r="C37" s="208" t="s">
        <v>1444</v>
      </c>
      <c r="D37" s="198">
        <f t="shared" si="0"/>
        <v>66360.600000000006</v>
      </c>
      <c r="E37" s="198">
        <f t="shared" si="0"/>
        <v>33180.300000000003</v>
      </c>
      <c r="F37" s="198">
        <f t="shared" si="1"/>
        <v>50</v>
      </c>
      <c r="G37" s="228">
        <v>3786.2</v>
      </c>
      <c r="H37" s="228">
        <v>1893.1</v>
      </c>
      <c r="I37" s="228">
        <v>62574.400000000001</v>
      </c>
      <c r="J37" s="228">
        <v>31287.200000000001</v>
      </c>
      <c r="K37" s="229">
        <v>929</v>
      </c>
      <c r="L37" s="229"/>
      <c r="M37" s="229"/>
      <c r="N37" s="229"/>
      <c r="O37" s="229"/>
      <c r="P37" s="229">
        <v>415</v>
      </c>
    </row>
    <row r="38" spans="1:17" s="203" customFormat="1" ht="30" x14ac:dyDescent="0.25">
      <c r="A38" s="199">
        <v>29</v>
      </c>
      <c r="B38" s="208" t="s">
        <v>1446</v>
      </c>
      <c r="C38" s="205" t="s">
        <v>1444</v>
      </c>
      <c r="D38" s="198">
        <f t="shared" si="0"/>
        <v>10953</v>
      </c>
      <c r="E38" s="198">
        <f t="shared" si="0"/>
        <v>10358</v>
      </c>
      <c r="F38" s="198">
        <f t="shared" si="1"/>
        <v>94.567698347484708</v>
      </c>
      <c r="G38" s="228">
        <v>10953</v>
      </c>
      <c r="H38" s="228">
        <v>10358</v>
      </c>
      <c r="I38" s="201"/>
      <c r="J38" s="201"/>
      <c r="K38" s="229">
        <v>929</v>
      </c>
      <c r="L38" s="229"/>
      <c r="M38" s="229" t="s">
        <v>1551</v>
      </c>
      <c r="N38" s="229"/>
      <c r="O38" s="229"/>
      <c r="P38" s="229"/>
    </row>
    <row r="39" spans="1:17" s="194" customFormat="1" ht="30" x14ac:dyDescent="0.25">
      <c r="A39" s="199">
        <v>30</v>
      </c>
      <c r="B39" s="208" t="s">
        <v>797</v>
      </c>
      <c r="C39" s="205" t="s">
        <v>1447</v>
      </c>
      <c r="D39" s="198">
        <f t="shared" si="0"/>
        <v>158737.69999999998</v>
      </c>
      <c r="E39" s="198">
        <f t="shared" si="0"/>
        <v>156175.59999999998</v>
      </c>
      <c r="F39" s="198">
        <f t="shared" si="1"/>
        <v>98.385953683340503</v>
      </c>
      <c r="G39" s="228">
        <v>1587.4</v>
      </c>
      <c r="H39" s="228">
        <v>1561.8</v>
      </c>
      <c r="I39" s="228">
        <v>157150.29999999999</v>
      </c>
      <c r="J39" s="228">
        <v>154613.79999999999</v>
      </c>
      <c r="K39" s="229">
        <v>932</v>
      </c>
      <c r="L39" s="229"/>
      <c r="M39" s="229" t="s">
        <v>1552</v>
      </c>
      <c r="N39" s="229"/>
      <c r="O39" s="229"/>
      <c r="P39" s="229"/>
      <c r="Q39" s="203"/>
    </row>
    <row r="40" spans="1:17" s="194" customFormat="1" ht="30" x14ac:dyDescent="0.25">
      <c r="A40" s="199">
        <v>31</v>
      </c>
      <c r="B40" s="208" t="s">
        <v>1448</v>
      </c>
      <c r="C40" s="205" t="s">
        <v>1447</v>
      </c>
      <c r="D40" s="198">
        <f t="shared" si="0"/>
        <v>697135.7</v>
      </c>
      <c r="E40" s="198">
        <f t="shared" si="0"/>
        <v>519900</v>
      </c>
      <c r="F40" s="198">
        <f t="shared" si="1"/>
        <v>74.576585304697502</v>
      </c>
      <c r="G40" s="228">
        <v>5199</v>
      </c>
      <c r="H40" s="228">
        <v>5199</v>
      </c>
      <c r="I40" s="228">
        <v>691936.7</v>
      </c>
      <c r="J40" s="228">
        <v>514701</v>
      </c>
      <c r="K40" s="229">
        <v>932</v>
      </c>
      <c r="L40" s="229"/>
      <c r="M40" s="229" t="s">
        <v>1553</v>
      </c>
      <c r="N40" s="229"/>
      <c r="O40" s="229"/>
      <c r="P40" s="229"/>
    </row>
    <row r="41" spans="1:17" s="194" customFormat="1" ht="30" x14ac:dyDescent="0.25">
      <c r="A41" s="199">
        <v>32</v>
      </c>
      <c r="B41" s="208" t="s">
        <v>773</v>
      </c>
      <c r="C41" s="205" t="s">
        <v>1447</v>
      </c>
      <c r="D41" s="198">
        <f t="shared" si="0"/>
        <v>798743.5</v>
      </c>
      <c r="E41" s="198">
        <f t="shared" si="0"/>
        <v>798743.5</v>
      </c>
      <c r="F41" s="198">
        <f t="shared" si="1"/>
        <v>100</v>
      </c>
      <c r="G41" s="201">
        <v>7987.4</v>
      </c>
      <c r="H41" s="201">
        <v>7987.4</v>
      </c>
      <c r="I41" s="201">
        <v>790756.1</v>
      </c>
      <c r="J41" s="201">
        <v>790756.1</v>
      </c>
      <c r="K41" s="229">
        <v>932</v>
      </c>
      <c r="L41" s="229"/>
      <c r="M41" s="229" t="s">
        <v>1554</v>
      </c>
      <c r="N41" s="229"/>
      <c r="O41" s="229"/>
      <c r="P41" s="229"/>
    </row>
    <row r="42" spans="1:17" s="194" customFormat="1" ht="105" x14ac:dyDescent="0.25">
      <c r="A42" s="199">
        <v>33</v>
      </c>
      <c r="B42" s="208" t="s">
        <v>774</v>
      </c>
      <c r="C42" s="205" t="s">
        <v>798</v>
      </c>
      <c r="D42" s="198">
        <f t="shared" si="0"/>
        <v>93074.8</v>
      </c>
      <c r="E42" s="198">
        <f t="shared" si="0"/>
        <v>2071.6999999999998</v>
      </c>
      <c r="F42" s="198">
        <f t="shared" si="1"/>
        <v>2.2258441597510816</v>
      </c>
      <c r="G42" s="228">
        <v>32562.3</v>
      </c>
      <c r="H42" s="228">
        <v>2071.6999999999998</v>
      </c>
      <c r="I42" s="228">
        <v>60512.5</v>
      </c>
      <c r="J42" s="201"/>
      <c r="K42" s="229"/>
      <c r="L42" s="229"/>
      <c r="M42" s="229" t="s">
        <v>1555</v>
      </c>
      <c r="N42" s="229"/>
      <c r="O42" s="229"/>
      <c r="P42" s="229"/>
    </row>
    <row r="43" spans="1:17" s="194" customFormat="1" ht="30" x14ac:dyDescent="0.25">
      <c r="A43" s="199">
        <v>34</v>
      </c>
      <c r="B43" s="208" t="s">
        <v>1449</v>
      </c>
      <c r="C43" s="205" t="s">
        <v>1450</v>
      </c>
      <c r="D43" s="198">
        <f t="shared" si="0"/>
        <v>915718.73699999996</v>
      </c>
      <c r="E43" s="198">
        <f t="shared" si="0"/>
        <v>254436.3</v>
      </c>
      <c r="F43" s="198">
        <f t="shared" si="1"/>
        <v>27.785420317330473</v>
      </c>
      <c r="G43" s="228">
        <v>10766.236999999999</v>
      </c>
      <c r="H43" s="228">
        <v>2545</v>
      </c>
      <c r="I43" s="228">
        <v>904952.5</v>
      </c>
      <c r="J43" s="228">
        <v>251891.3</v>
      </c>
      <c r="K43" s="229"/>
      <c r="L43" s="229"/>
      <c r="M43" s="229" t="s">
        <v>1556</v>
      </c>
      <c r="N43" s="229"/>
      <c r="O43" s="229"/>
      <c r="P43" s="229"/>
    </row>
    <row r="44" spans="1:17" s="194" customFormat="1" ht="30" x14ac:dyDescent="0.25">
      <c r="A44" s="199">
        <v>35</v>
      </c>
      <c r="B44" s="208" t="s">
        <v>775</v>
      </c>
      <c r="C44" s="205"/>
      <c r="D44" s="198">
        <f t="shared" si="0"/>
        <v>3000</v>
      </c>
      <c r="E44" s="198">
        <f t="shared" si="0"/>
        <v>3000</v>
      </c>
      <c r="F44" s="198">
        <f t="shared" si="1"/>
        <v>100</v>
      </c>
      <c r="G44" s="228">
        <v>3000</v>
      </c>
      <c r="H44" s="228">
        <v>3000</v>
      </c>
      <c r="I44" s="228"/>
      <c r="J44" s="229"/>
      <c r="K44" s="229">
        <v>932</v>
      </c>
      <c r="L44" s="229"/>
      <c r="M44" s="229" t="s">
        <v>1557</v>
      </c>
      <c r="N44" s="229"/>
      <c r="O44" s="229"/>
      <c r="P44" s="229"/>
    </row>
    <row r="45" spans="1:17" s="194" customFormat="1" x14ac:dyDescent="0.25">
      <c r="A45" s="199">
        <v>36</v>
      </c>
      <c r="B45" s="208" t="s">
        <v>192</v>
      </c>
      <c r="C45" s="205"/>
      <c r="D45" s="198">
        <f t="shared" si="0"/>
        <v>50000</v>
      </c>
      <c r="E45" s="198">
        <f t="shared" si="0"/>
        <v>6398.3</v>
      </c>
      <c r="F45" s="198">
        <f t="shared" si="1"/>
        <v>12.7966</v>
      </c>
      <c r="G45" s="228">
        <v>50000</v>
      </c>
      <c r="H45" s="228">
        <v>6398.3</v>
      </c>
      <c r="I45" s="228"/>
      <c r="J45" s="229"/>
      <c r="K45" s="229">
        <v>932</v>
      </c>
      <c r="L45" s="229"/>
      <c r="M45" s="229" t="s">
        <v>1558</v>
      </c>
      <c r="N45" s="229"/>
      <c r="O45" s="229"/>
      <c r="P45" s="229"/>
    </row>
    <row r="46" spans="1:17" s="194" customFormat="1" ht="30" x14ac:dyDescent="0.25">
      <c r="A46" s="199">
        <v>37</v>
      </c>
      <c r="B46" s="208" t="s">
        <v>1451</v>
      </c>
      <c r="C46" s="205"/>
      <c r="D46" s="198">
        <f t="shared" si="0"/>
        <v>35000</v>
      </c>
      <c r="E46" s="198">
        <f t="shared" si="0"/>
        <v>10500</v>
      </c>
      <c r="F46" s="198">
        <f t="shared" si="1"/>
        <v>30</v>
      </c>
      <c r="G46" s="228">
        <v>35000</v>
      </c>
      <c r="H46" s="228">
        <v>10500</v>
      </c>
      <c r="I46" s="201"/>
      <c r="J46" s="201"/>
      <c r="K46" s="229">
        <v>932</v>
      </c>
      <c r="L46" s="238" t="s">
        <v>1559</v>
      </c>
      <c r="M46" s="229"/>
      <c r="N46" s="229"/>
      <c r="O46" s="229"/>
      <c r="P46" s="229">
        <v>243</v>
      </c>
    </row>
    <row r="47" spans="1:17" s="194" customFormat="1" ht="21.75" customHeight="1" x14ac:dyDescent="0.25">
      <c r="A47" s="199">
        <v>38</v>
      </c>
      <c r="B47" s="208" t="s">
        <v>1452</v>
      </c>
      <c r="C47" s="205"/>
      <c r="D47" s="198">
        <f t="shared" si="0"/>
        <v>8736</v>
      </c>
      <c r="E47" s="198">
        <f t="shared" si="0"/>
        <v>0</v>
      </c>
      <c r="F47" s="198">
        <f t="shared" si="1"/>
        <v>0</v>
      </c>
      <c r="G47" s="201">
        <v>8736</v>
      </c>
      <c r="H47" s="201"/>
      <c r="I47" s="201"/>
      <c r="J47" s="201"/>
      <c r="K47" s="237">
        <v>920</v>
      </c>
      <c r="L47" s="237"/>
      <c r="M47" s="237" t="s">
        <v>1560</v>
      </c>
      <c r="N47" s="237"/>
      <c r="O47" s="237"/>
      <c r="P47" s="237"/>
    </row>
    <row r="48" spans="1:17" s="194" customFormat="1" ht="15" x14ac:dyDescent="0.25">
      <c r="A48" s="199"/>
      <c r="B48" s="206"/>
      <c r="C48" s="207"/>
      <c r="D48" s="198"/>
      <c r="E48" s="198"/>
      <c r="F48" s="198"/>
      <c r="G48" s="201"/>
      <c r="H48" s="201"/>
      <c r="I48" s="201"/>
      <c r="J48" s="201"/>
    </row>
    <row r="49" spans="1:10" s="194" customFormat="1" ht="15" x14ac:dyDescent="0.25">
      <c r="A49" s="199"/>
      <c r="B49" s="206"/>
      <c r="C49" s="207"/>
      <c r="D49" s="198"/>
      <c r="E49" s="198"/>
      <c r="F49" s="198"/>
      <c r="G49" s="201"/>
      <c r="H49" s="201"/>
      <c r="I49" s="201"/>
      <c r="J49" s="201"/>
    </row>
    <row r="50" spans="1:10" s="194" customFormat="1" ht="15" x14ac:dyDescent="0.25">
      <c r="A50" s="199"/>
      <c r="B50" s="206"/>
      <c r="C50" s="207"/>
      <c r="D50" s="198"/>
      <c r="E50" s="198"/>
      <c r="F50" s="198"/>
      <c r="G50" s="201"/>
      <c r="H50" s="201"/>
      <c r="I50" s="201"/>
      <c r="J50" s="201"/>
    </row>
    <row r="51" spans="1:10" s="194" customFormat="1" ht="15" x14ac:dyDescent="0.25">
      <c r="A51" s="199"/>
      <c r="B51" s="206"/>
      <c r="C51" s="207"/>
      <c r="D51" s="198"/>
      <c r="E51" s="198"/>
      <c r="F51" s="198"/>
      <c r="G51" s="201"/>
      <c r="H51" s="201"/>
      <c r="I51" s="201"/>
      <c r="J51" s="201"/>
    </row>
    <row r="52" spans="1:10" s="194" customFormat="1" ht="15" x14ac:dyDescent="0.25">
      <c r="A52" s="199"/>
      <c r="B52" s="206"/>
      <c r="C52" s="207"/>
      <c r="D52" s="198"/>
      <c r="E52" s="198"/>
      <c r="F52" s="198"/>
      <c r="G52" s="201"/>
      <c r="H52" s="201"/>
      <c r="I52" s="201"/>
      <c r="J52" s="201"/>
    </row>
    <row r="53" spans="1:10" s="194" customFormat="1" ht="15" x14ac:dyDescent="0.25">
      <c r="A53" s="199"/>
      <c r="B53" s="206"/>
      <c r="C53" s="207"/>
      <c r="D53" s="198"/>
      <c r="E53" s="198"/>
      <c r="F53" s="198"/>
      <c r="G53" s="201"/>
      <c r="H53" s="201"/>
      <c r="I53" s="201"/>
      <c r="J53" s="201"/>
    </row>
    <row r="54" spans="1:10" s="194" customFormat="1" ht="15" x14ac:dyDescent="0.25">
      <c r="A54" s="199"/>
      <c r="B54" s="206"/>
      <c r="C54" s="207"/>
      <c r="D54" s="198"/>
      <c r="E54" s="198"/>
      <c r="F54" s="198"/>
      <c r="G54" s="201"/>
      <c r="H54" s="201"/>
      <c r="I54" s="201"/>
      <c r="J54" s="201"/>
    </row>
    <row r="55" spans="1:10" s="194" customFormat="1" ht="15" x14ac:dyDescent="0.25">
      <c r="A55" s="199"/>
      <c r="B55" s="206"/>
      <c r="C55" s="207"/>
      <c r="D55" s="198"/>
      <c r="E55" s="198"/>
      <c r="F55" s="198"/>
      <c r="G55" s="201"/>
      <c r="H55" s="201"/>
      <c r="I55" s="201"/>
      <c r="J55" s="201"/>
    </row>
    <row r="56" spans="1:10" s="194" customFormat="1" ht="15" x14ac:dyDescent="0.25">
      <c r="A56" s="199"/>
      <c r="B56" s="206"/>
      <c r="C56" s="207"/>
      <c r="D56" s="198"/>
      <c r="E56" s="198"/>
      <c r="F56" s="198"/>
      <c r="G56" s="201"/>
      <c r="H56" s="201"/>
      <c r="I56" s="201"/>
      <c r="J56" s="201"/>
    </row>
    <row r="57" spans="1:10" s="194" customFormat="1" ht="15" x14ac:dyDescent="0.25">
      <c r="A57" s="199"/>
      <c r="B57" s="206"/>
      <c r="C57" s="207"/>
      <c r="D57" s="198"/>
      <c r="E57" s="198"/>
      <c r="F57" s="198"/>
      <c r="G57" s="201"/>
      <c r="H57" s="201"/>
      <c r="I57" s="201"/>
      <c r="J57" s="201"/>
    </row>
    <row r="58" spans="1:10" s="194" customFormat="1" ht="15" x14ac:dyDescent="0.25">
      <c r="A58" s="199"/>
      <c r="B58" s="206"/>
      <c r="C58" s="207"/>
      <c r="D58" s="198"/>
      <c r="E58" s="198"/>
      <c r="F58" s="198"/>
      <c r="G58" s="201"/>
      <c r="H58" s="201"/>
      <c r="I58" s="201"/>
      <c r="J58" s="201"/>
    </row>
    <row r="59" spans="1:10" s="194" customFormat="1" ht="15" x14ac:dyDescent="0.25">
      <c r="A59" s="199"/>
      <c r="B59" s="206"/>
      <c r="C59" s="207"/>
      <c r="D59" s="198"/>
      <c r="E59" s="198"/>
      <c r="F59" s="198"/>
      <c r="G59" s="201"/>
      <c r="H59" s="201"/>
      <c r="I59" s="201"/>
      <c r="J59" s="201"/>
    </row>
    <row r="60" spans="1:10" s="194" customFormat="1" ht="15" x14ac:dyDescent="0.25">
      <c r="A60" s="199"/>
      <c r="B60" s="206"/>
      <c r="C60" s="207"/>
      <c r="D60" s="198"/>
      <c r="E60" s="198"/>
      <c r="F60" s="198"/>
      <c r="G60" s="201"/>
      <c r="H60" s="201"/>
      <c r="I60" s="201"/>
      <c r="J60" s="201"/>
    </row>
    <row r="61" spans="1:10" s="194" customFormat="1" ht="15" x14ac:dyDescent="0.25">
      <c r="A61" s="199"/>
      <c r="B61" s="206"/>
      <c r="C61" s="207"/>
      <c r="D61" s="198"/>
      <c r="E61" s="198"/>
      <c r="F61" s="198"/>
      <c r="G61" s="201"/>
      <c r="H61" s="201"/>
      <c r="I61" s="201"/>
      <c r="J61" s="201"/>
    </row>
    <row r="62" spans="1:10" s="194" customFormat="1" ht="15" x14ac:dyDescent="0.25">
      <c r="A62" s="199"/>
      <c r="B62" s="206"/>
      <c r="C62" s="207"/>
      <c r="D62" s="198"/>
      <c r="E62" s="198"/>
      <c r="F62" s="198"/>
      <c r="G62" s="201"/>
      <c r="H62" s="201"/>
      <c r="I62" s="201"/>
      <c r="J62" s="201"/>
    </row>
    <row r="63" spans="1:10" s="194" customFormat="1" ht="15" x14ac:dyDescent="0.25">
      <c r="A63" s="199"/>
      <c r="B63" s="206"/>
      <c r="C63" s="207"/>
      <c r="D63" s="198"/>
      <c r="E63" s="198"/>
      <c r="F63" s="198"/>
      <c r="G63" s="201"/>
      <c r="H63" s="201"/>
      <c r="I63" s="201"/>
      <c r="J63" s="201"/>
    </row>
    <row r="64" spans="1:10" s="194" customFormat="1" ht="15" x14ac:dyDescent="0.25">
      <c r="A64" s="199"/>
      <c r="B64" s="206"/>
      <c r="C64" s="207"/>
      <c r="D64" s="198"/>
      <c r="E64" s="198"/>
      <c r="F64" s="198"/>
      <c r="G64" s="201"/>
      <c r="H64" s="201"/>
      <c r="I64" s="201"/>
      <c r="J64" s="201"/>
    </row>
    <row r="65" spans="1:10" s="194" customFormat="1" ht="15" x14ac:dyDescent="0.25">
      <c r="A65" s="199"/>
      <c r="B65" s="206"/>
      <c r="C65" s="207"/>
      <c r="D65" s="198"/>
      <c r="E65" s="198"/>
      <c r="F65" s="198"/>
      <c r="G65" s="201"/>
      <c r="H65" s="201"/>
      <c r="I65" s="201"/>
      <c r="J65" s="201"/>
    </row>
    <row r="66" spans="1:10" s="194" customFormat="1" ht="15" x14ac:dyDescent="0.25">
      <c r="A66" s="199"/>
      <c r="B66" s="206"/>
      <c r="C66" s="207"/>
      <c r="D66" s="198"/>
      <c r="E66" s="198"/>
      <c r="F66" s="198"/>
      <c r="G66" s="201"/>
      <c r="H66" s="201"/>
      <c r="I66" s="201"/>
      <c r="J66" s="201"/>
    </row>
    <row r="67" spans="1:10" s="194" customFormat="1" ht="15" x14ac:dyDescent="0.25">
      <c r="A67" s="199"/>
      <c r="B67" s="206"/>
      <c r="C67" s="207"/>
      <c r="D67" s="198"/>
      <c r="E67" s="198"/>
      <c r="F67" s="198"/>
      <c r="G67" s="201"/>
      <c r="H67" s="201"/>
      <c r="I67" s="201"/>
      <c r="J67" s="201"/>
    </row>
    <row r="68" spans="1:10" s="194" customFormat="1" ht="15" x14ac:dyDescent="0.25">
      <c r="A68" s="199"/>
      <c r="B68" s="206"/>
      <c r="C68" s="207"/>
      <c r="D68" s="198"/>
      <c r="E68" s="198"/>
      <c r="F68" s="198"/>
      <c r="G68" s="201"/>
      <c r="H68" s="201"/>
      <c r="I68" s="201"/>
      <c r="J68" s="201"/>
    </row>
    <row r="69" spans="1:10" s="194" customFormat="1" ht="15" x14ac:dyDescent="0.25">
      <c r="A69" s="199"/>
      <c r="B69" s="206"/>
      <c r="C69" s="207"/>
      <c r="D69" s="198"/>
      <c r="E69" s="198"/>
      <c r="F69" s="198"/>
      <c r="G69" s="201"/>
      <c r="H69" s="201"/>
      <c r="I69" s="201"/>
      <c r="J69" s="201"/>
    </row>
  </sheetData>
  <mergeCells count="11">
    <mergeCell ref="G4:J4"/>
    <mergeCell ref="G5:H5"/>
    <mergeCell ref="I5:J5"/>
    <mergeCell ref="A1:J1"/>
    <mergeCell ref="A2:J2"/>
    <mergeCell ref="A4:A6"/>
    <mergeCell ref="B4:B6"/>
    <mergeCell ref="C4:C6"/>
    <mergeCell ref="D4:D6"/>
    <mergeCell ref="E4:E6"/>
    <mergeCell ref="F4:F6"/>
  </mergeCells>
  <pageMargins left="0.27559055118110237" right="0.15748031496062992" top="0.35433070866141736" bottom="0.35433070866141736" header="0.15748031496062992" footer="0.15748031496062992"/>
  <pageSetup paperSize="9" scale="52" fitToHeight="0" orientation="landscape" r:id="rId1"/>
  <headerFooter differentFirst="1">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J62"/>
  <sheetViews>
    <sheetView view="pageBreakPreview" zoomScale="90" zoomScaleNormal="100" zoomScaleSheetLayoutView="90" workbookViewId="0">
      <selection activeCell="C9" sqref="C9"/>
    </sheetView>
  </sheetViews>
  <sheetFormatPr defaultRowHeight="15" x14ac:dyDescent="0.25"/>
  <cols>
    <col min="1" max="1" width="63.140625" style="35" customWidth="1"/>
    <col min="2" max="2" width="18.5703125" style="35" customWidth="1"/>
    <col min="3" max="4" width="14.85546875" style="35" customWidth="1"/>
    <col min="5" max="5" width="15.85546875" style="35" customWidth="1"/>
    <col min="6" max="6" width="13.140625" style="35" bestFit="1" customWidth="1"/>
    <col min="7" max="7" width="13.5703125" style="35" customWidth="1"/>
    <col min="8" max="8" width="13.28515625" style="35" customWidth="1"/>
    <col min="9" max="9" width="12.7109375" style="35" customWidth="1"/>
    <col min="10" max="16384" width="9.140625" style="35"/>
  </cols>
  <sheetData>
    <row r="2" spans="1:10" x14ac:dyDescent="0.25">
      <c r="A2" s="250" t="s">
        <v>203</v>
      </c>
      <c r="B2" s="250"/>
      <c r="C2" s="250"/>
      <c r="D2" s="250"/>
      <c r="E2" s="250"/>
    </row>
    <row r="3" spans="1:10" x14ac:dyDescent="0.25">
      <c r="A3" s="250" t="s">
        <v>207</v>
      </c>
      <c r="B3" s="250"/>
      <c r="C3" s="250"/>
      <c r="D3" s="250"/>
      <c r="E3" s="250"/>
    </row>
    <row r="4" spans="1:10" x14ac:dyDescent="0.25">
      <c r="A4" s="250" t="s">
        <v>1527</v>
      </c>
      <c r="B4" s="250"/>
      <c r="C4" s="250"/>
      <c r="D4" s="250"/>
      <c r="E4" s="250"/>
      <c r="F4" s="132">
        <f>F6-C8</f>
        <v>-3.0000001192092896E-2</v>
      </c>
      <c r="G4" s="132">
        <f>D8-G6</f>
        <v>0</v>
      </c>
    </row>
    <row r="6" spans="1:10" x14ac:dyDescent="0.25">
      <c r="D6" s="68"/>
      <c r="E6" s="68" t="s">
        <v>194</v>
      </c>
      <c r="F6" s="132">
        <v>57516187.400000006</v>
      </c>
      <c r="G6" s="132">
        <v>27293937</v>
      </c>
    </row>
    <row r="7" spans="1:10" s="75" customFormat="1" ht="30" customHeight="1" x14ac:dyDescent="0.2">
      <c r="A7" s="81" t="s">
        <v>86</v>
      </c>
      <c r="B7" s="82" t="s">
        <v>47</v>
      </c>
      <c r="C7" s="82" t="s">
        <v>167</v>
      </c>
      <c r="D7" s="82" t="s">
        <v>186</v>
      </c>
      <c r="E7" s="82" t="s">
        <v>193</v>
      </c>
      <c r="F7" s="121">
        <v>56598682.5</v>
      </c>
      <c r="G7" s="121">
        <v>12580382.664790001</v>
      </c>
    </row>
    <row r="8" spans="1:10" s="75" customFormat="1" ht="14.25" x14ac:dyDescent="0.2">
      <c r="A8" s="85" t="s">
        <v>49</v>
      </c>
      <c r="C8" s="86">
        <f>SUM(C10:C46)</f>
        <v>57516187.430000007</v>
      </c>
      <c r="D8" s="233">
        <v>27293937</v>
      </c>
      <c r="E8" s="86">
        <f>D8/C8*100</f>
        <v>47.454357146356486</v>
      </c>
      <c r="F8" s="76">
        <f>+F7-C8</f>
        <v>-917504.93000000715</v>
      </c>
      <c r="G8" s="76">
        <f>+G7-D8</f>
        <v>-14713554.335209999</v>
      </c>
      <c r="H8" s="121"/>
      <c r="I8" s="121"/>
    </row>
    <row r="9" spans="1:10" x14ac:dyDescent="0.25">
      <c r="D9" s="216"/>
    </row>
    <row r="10" spans="1:10" ht="30" x14ac:dyDescent="0.25">
      <c r="A10" s="79" t="s">
        <v>970</v>
      </c>
      <c r="B10" s="152" t="s">
        <v>441</v>
      </c>
      <c r="C10" s="181">
        <v>4692177.38</v>
      </c>
      <c r="D10" s="181">
        <v>1829657.864160005</v>
      </c>
      <c r="E10" s="80">
        <f>D10/C10*100</f>
        <v>38.99379149558078</v>
      </c>
      <c r="F10" s="132">
        <v>1816754.69</v>
      </c>
      <c r="G10" s="132">
        <f>F10-D10</f>
        <v>-12903.174160005059</v>
      </c>
      <c r="I10" s="35">
        <v>4692177.38717</v>
      </c>
      <c r="J10" s="35">
        <v>1816749.7059399998</v>
      </c>
    </row>
    <row r="11" spans="1:10" ht="45" x14ac:dyDescent="0.25">
      <c r="A11" s="79" t="s">
        <v>942</v>
      </c>
      <c r="B11" s="152" t="s">
        <v>427</v>
      </c>
      <c r="C11" s="181">
        <v>9103</v>
      </c>
      <c r="D11" s="181">
        <v>135.76</v>
      </c>
      <c r="E11" s="80">
        <f t="shared" ref="E11:E44" si="0">D11/C11*100</f>
        <v>1.4913764692958364</v>
      </c>
      <c r="F11" s="132">
        <v>135.76</v>
      </c>
      <c r="G11" s="132">
        <f t="shared" ref="G11:G44" si="1">F11-D11</f>
        <v>0</v>
      </c>
    </row>
    <row r="12" spans="1:10" ht="45" x14ac:dyDescent="0.25">
      <c r="A12" s="79" t="s">
        <v>952</v>
      </c>
      <c r="B12" s="152" t="s">
        <v>425</v>
      </c>
      <c r="C12" s="181">
        <v>66049</v>
      </c>
      <c r="D12" s="181">
        <v>8631.7999999999993</v>
      </c>
      <c r="E12" s="80">
        <f t="shared" si="0"/>
        <v>13.068782267710336</v>
      </c>
      <c r="F12" s="132">
        <v>8631.7999999999993</v>
      </c>
      <c r="G12" s="132">
        <f t="shared" si="1"/>
        <v>0</v>
      </c>
    </row>
    <row r="13" spans="1:10" ht="30" x14ac:dyDescent="0.25">
      <c r="A13" s="79" t="s">
        <v>1203</v>
      </c>
      <c r="B13" s="152" t="s">
        <v>451</v>
      </c>
      <c r="C13" s="181">
        <v>489249</v>
      </c>
      <c r="D13" s="181">
        <v>225285</v>
      </c>
      <c r="E13" s="80">
        <f t="shared" si="0"/>
        <v>46.047104848451404</v>
      </c>
      <c r="F13" s="132">
        <v>225284.97</v>
      </c>
      <c r="G13" s="132">
        <f t="shared" si="1"/>
        <v>-2.9999999998835847E-2</v>
      </c>
    </row>
    <row r="14" spans="1:10" ht="45" x14ac:dyDescent="0.25">
      <c r="A14" s="79" t="s">
        <v>1150</v>
      </c>
      <c r="B14" s="152" t="s">
        <v>462</v>
      </c>
      <c r="C14" s="181">
        <v>1266772.29</v>
      </c>
      <c r="D14" s="181">
        <v>325382.05</v>
      </c>
      <c r="E14" s="80">
        <f t="shared" si="0"/>
        <v>25.685914711632979</v>
      </c>
      <c r="F14" s="132">
        <v>325382.05</v>
      </c>
      <c r="G14" s="132">
        <f t="shared" si="1"/>
        <v>0</v>
      </c>
    </row>
    <row r="15" spans="1:10" ht="30" x14ac:dyDescent="0.25">
      <c r="A15" s="79" t="s">
        <v>944</v>
      </c>
      <c r="B15" s="232" t="s">
        <v>429</v>
      </c>
      <c r="C15" s="181">
        <v>715641.2</v>
      </c>
      <c r="D15" s="181">
        <f>308037.87-3180.49</f>
        <v>304857.38</v>
      </c>
      <c r="E15" s="80">
        <f t="shared" si="0"/>
        <v>42.599193562360583</v>
      </c>
      <c r="F15" s="132">
        <v>308037.87</v>
      </c>
      <c r="G15" s="132">
        <f t="shared" si="1"/>
        <v>3180.4899999999907</v>
      </c>
    </row>
    <row r="16" spans="1:10" ht="30" x14ac:dyDescent="0.25">
      <c r="A16" s="79" t="s">
        <v>1039</v>
      </c>
      <c r="B16" s="152" t="s">
        <v>444</v>
      </c>
      <c r="C16" s="181">
        <v>21742634.379999999</v>
      </c>
      <c r="D16" s="181">
        <v>10923542</v>
      </c>
      <c r="E16" s="80">
        <f t="shared" si="0"/>
        <v>50.240195410948175</v>
      </c>
      <c r="F16" s="132">
        <v>10923542</v>
      </c>
      <c r="G16" s="132">
        <f t="shared" si="1"/>
        <v>0</v>
      </c>
    </row>
    <row r="17" spans="1:7" ht="30" x14ac:dyDescent="0.25">
      <c r="A17" s="79" t="s">
        <v>1031</v>
      </c>
      <c r="B17" s="152" t="s">
        <v>423</v>
      </c>
      <c r="C17" s="181">
        <v>1526201.18</v>
      </c>
      <c r="D17" s="181">
        <v>747513.12</v>
      </c>
      <c r="E17" s="80">
        <f t="shared" si="0"/>
        <v>48.978675275300212</v>
      </c>
      <c r="F17" s="132">
        <v>747513.12</v>
      </c>
      <c r="G17" s="132">
        <f t="shared" si="1"/>
        <v>0</v>
      </c>
    </row>
    <row r="18" spans="1:7" ht="30" x14ac:dyDescent="0.25">
      <c r="A18" s="79" t="s">
        <v>1043</v>
      </c>
      <c r="B18" s="152" t="s">
        <v>431</v>
      </c>
      <c r="C18" s="181">
        <v>8025801.5199999996</v>
      </c>
      <c r="D18" s="181">
        <v>3720462.33</v>
      </c>
      <c r="E18" s="80">
        <f t="shared" si="0"/>
        <v>46.356271342229761</v>
      </c>
      <c r="F18" s="132">
        <v>3720462.33</v>
      </c>
      <c r="G18" s="132">
        <f t="shared" si="1"/>
        <v>0</v>
      </c>
    </row>
    <row r="19" spans="1:7" ht="45" x14ac:dyDescent="0.25">
      <c r="A19" s="79" t="s">
        <v>450</v>
      </c>
      <c r="B19" s="152" t="s">
        <v>750</v>
      </c>
      <c r="C19" s="181">
        <v>90</v>
      </c>
      <c r="D19" s="181">
        <v>15</v>
      </c>
      <c r="E19" s="80">
        <f t="shared" si="0"/>
        <v>16.666666666666664</v>
      </c>
      <c r="F19" s="132">
        <v>15</v>
      </c>
      <c r="G19" s="132">
        <f t="shared" si="1"/>
        <v>0</v>
      </c>
    </row>
    <row r="20" spans="1:7" ht="30" x14ac:dyDescent="0.25">
      <c r="A20" s="79" t="s">
        <v>1251</v>
      </c>
      <c r="B20" s="232" t="s">
        <v>751</v>
      </c>
      <c r="C20" s="181">
        <v>1461993.33</v>
      </c>
      <c r="D20" s="181">
        <v>828597.1</v>
      </c>
      <c r="E20" s="80">
        <f t="shared" si="0"/>
        <v>56.675846804307916</v>
      </c>
      <c r="F20" s="132">
        <v>828597.1</v>
      </c>
      <c r="G20" s="132">
        <f t="shared" si="1"/>
        <v>0</v>
      </c>
    </row>
    <row r="21" spans="1:7" ht="45" x14ac:dyDescent="0.25">
      <c r="A21" s="79" t="s">
        <v>949</v>
      </c>
      <c r="B21" s="152" t="s">
        <v>422</v>
      </c>
      <c r="C21" s="181">
        <v>365375.37</v>
      </c>
      <c r="D21" s="181">
        <v>133795.82999999999</v>
      </c>
      <c r="E21" s="80">
        <f t="shared" si="0"/>
        <v>36.618732674837936</v>
      </c>
      <c r="F21" s="132">
        <v>133795.82999999999</v>
      </c>
      <c r="G21" s="132">
        <f t="shared" si="1"/>
        <v>0</v>
      </c>
    </row>
    <row r="22" spans="1:7" ht="45" x14ac:dyDescent="0.25">
      <c r="A22" s="79" t="s">
        <v>1145</v>
      </c>
      <c r="B22" s="152" t="s">
        <v>752</v>
      </c>
      <c r="C22" s="181">
        <v>2524046.6</v>
      </c>
      <c r="D22" s="181">
        <v>1648622.18</v>
      </c>
      <c r="E22" s="80">
        <f t="shared" si="0"/>
        <v>65.316630049540279</v>
      </c>
      <c r="F22" s="132">
        <v>1648622.18</v>
      </c>
      <c r="G22" s="132">
        <f t="shared" si="1"/>
        <v>0</v>
      </c>
    </row>
    <row r="23" spans="1:7" ht="32.25" customHeight="1" x14ac:dyDescent="0.25">
      <c r="A23" s="79" t="s">
        <v>1051</v>
      </c>
      <c r="B23" s="152" t="s">
        <v>433</v>
      </c>
      <c r="C23" s="181">
        <v>141882.70000000001</v>
      </c>
      <c r="D23" s="181">
        <v>75166</v>
      </c>
      <c r="E23" s="80">
        <f t="shared" si="0"/>
        <v>52.977565270466378</v>
      </c>
      <c r="F23" s="132">
        <v>75166</v>
      </c>
      <c r="G23" s="132">
        <f t="shared" si="1"/>
        <v>0</v>
      </c>
    </row>
    <row r="24" spans="1:7" ht="30" x14ac:dyDescent="0.25">
      <c r="A24" s="79" t="s">
        <v>1191</v>
      </c>
      <c r="B24" s="152" t="s">
        <v>753</v>
      </c>
      <c r="C24" s="181">
        <v>6632</v>
      </c>
      <c r="D24" s="181">
        <v>0</v>
      </c>
      <c r="E24" s="80">
        <f t="shared" si="0"/>
        <v>0</v>
      </c>
      <c r="F24" s="132">
        <v>0</v>
      </c>
      <c r="G24" s="132">
        <f t="shared" si="1"/>
        <v>0</v>
      </c>
    </row>
    <row r="25" spans="1:7" ht="30" x14ac:dyDescent="0.25">
      <c r="A25" s="79" t="s">
        <v>1115</v>
      </c>
      <c r="B25" s="152" t="s">
        <v>754</v>
      </c>
      <c r="C25" s="181">
        <v>2172389.65</v>
      </c>
      <c r="D25" s="181">
        <v>1691742.03</v>
      </c>
      <c r="E25" s="80">
        <f t="shared" si="0"/>
        <v>77.874704936105729</v>
      </c>
      <c r="F25" s="132">
        <v>1691742.03</v>
      </c>
      <c r="G25" s="132">
        <f t="shared" si="1"/>
        <v>0</v>
      </c>
    </row>
    <row r="26" spans="1:7" ht="30" x14ac:dyDescent="0.25">
      <c r="A26" s="79" t="s">
        <v>1002</v>
      </c>
      <c r="B26" s="152" t="s">
        <v>755</v>
      </c>
      <c r="C26" s="181">
        <v>2744816.2</v>
      </c>
      <c r="D26" s="181">
        <f>704054.7-9735.63</f>
        <v>694319.07</v>
      </c>
      <c r="E26" s="80">
        <f t="shared" si="0"/>
        <v>25.295648939990951</v>
      </c>
      <c r="F26" s="132">
        <v>704054.74</v>
      </c>
      <c r="G26" s="132">
        <f t="shared" si="1"/>
        <v>9735.6700000000419</v>
      </c>
    </row>
    <row r="27" spans="1:7" ht="60" x14ac:dyDescent="0.25">
      <c r="A27" s="79" t="s">
        <v>1120</v>
      </c>
      <c r="B27" s="152" t="s">
        <v>756</v>
      </c>
      <c r="C27" s="181">
        <v>1183459.5900000001</v>
      </c>
      <c r="D27" s="181">
        <v>432474.37</v>
      </c>
      <c r="E27" s="80">
        <f t="shared" si="0"/>
        <v>36.543230850831158</v>
      </c>
      <c r="F27" s="132">
        <v>432474.37</v>
      </c>
      <c r="G27" s="132">
        <f t="shared" si="1"/>
        <v>0</v>
      </c>
    </row>
    <row r="28" spans="1:7" ht="30" x14ac:dyDescent="0.25">
      <c r="A28" s="79" t="s">
        <v>961</v>
      </c>
      <c r="B28" s="152" t="s">
        <v>757</v>
      </c>
      <c r="C28" s="181">
        <v>1032485.18</v>
      </c>
      <c r="D28" s="181">
        <v>683022.54</v>
      </c>
      <c r="E28" s="80">
        <f t="shared" si="0"/>
        <v>66.153253647669786</v>
      </c>
      <c r="F28" s="132">
        <v>683022.54</v>
      </c>
      <c r="G28" s="132">
        <f t="shared" si="1"/>
        <v>0</v>
      </c>
    </row>
    <row r="29" spans="1:7" ht="30" x14ac:dyDescent="0.25">
      <c r="A29" s="79" t="s">
        <v>974</v>
      </c>
      <c r="B29" s="152" t="s">
        <v>758</v>
      </c>
      <c r="C29" s="181">
        <v>1480</v>
      </c>
      <c r="D29" s="181">
        <v>69.400000000000006</v>
      </c>
      <c r="E29" s="80">
        <f t="shared" si="0"/>
        <v>4.6891891891891895</v>
      </c>
      <c r="F29" s="132">
        <v>69.41</v>
      </c>
      <c r="G29" s="132">
        <f t="shared" si="1"/>
        <v>9.9999999999909051E-3</v>
      </c>
    </row>
    <row r="30" spans="1:7" ht="30" x14ac:dyDescent="0.25">
      <c r="A30" s="79" t="s">
        <v>1234</v>
      </c>
      <c r="B30" s="152" t="s">
        <v>759</v>
      </c>
      <c r="C30" s="181">
        <v>12233</v>
      </c>
      <c r="D30" s="181">
        <v>2494.9</v>
      </c>
      <c r="E30" s="80">
        <f t="shared" si="0"/>
        <v>20.394833646693371</v>
      </c>
      <c r="F30" s="132">
        <v>2494.9</v>
      </c>
      <c r="G30" s="132">
        <f t="shared" si="1"/>
        <v>0</v>
      </c>
    </row>
    <row r="31" spans="1:7" ht="30" x14ac:dyDescent="0.25">
      <c r="A31" s="79" t="s">
        <v>1194</v>
      </c>
      <c r="B31" s="152" t="s">
        <v>760</v>
      </c>
      <c r="C31" s="181">
        <v>4414</v>
      </c>
      <c r="D31" s="181">
        <v>339.5</v>
      </c>
      <c r="E31" s="80">
        <f t="shared" si="0"/>
        <v>7.6914363389216129</v>
      </c>
      <c r="F31" s="132">
        <v>339.5</v>
      </c>
      <c r="G31" s="132">
        <f t="shared" si="1"/>
        <v>0</v>
      </c>
    </row>
    <row r="32" spans="1:7" ht="30" x14ac:dyDescent="0.25">
      <c r="A32" s="79" t="s">
        <v>1113</v>
      </c>
      <c r="B32" s="152" t="s">
        <v>761</v>
      </c>
      <c r="C32" s="181">
        <v>3119</v>
      </c>
      <c r="D32" s="181">
        <v>835.61</v>
      </c>
      <c r="E32" s="80">
        <f t="shared" si="0"/>
        <v>26.790958640589935</v>
      </c>
      <c r="F32" s="132">
        <v>835.61</v>
      </c>
      <c r="G32" s="132">
        <f t="shared" si="1"/>
        <v>0</v>
      </c>
    </row>
    <row r="33" spans="1:7" ht="30" x14ac:dyDescent="0.25">
      <c r="A33" s="79" t="s">
        <v>1117</v>
      </c>
      <c r="B33" s="152" t="s">
        <v>762</v>
      </c>
      <c r="C33" s="181">
        <v>3573</v>
      </c>
      <c r="D33" s="181">
        <v>1625.72</v>
      </c>
      <c r="E33" s="80">
        <f t="shared" si="0"/>
        <v>45.50013993842709</v>
      </c>
      <c r="F33" s="132">
        <v>1625.72</v>
      </c>
      <c r="G33" s="132">
        <f t="shared" si="1"/>
        <v>0</v>
      </c>
    </row>
    <row r="34" spans="1:7" ht="30" x14ac:dyDescent="0.25">
      <c r="A34" s="79" t="s">
        <v>1232</v>
      </c>
      <c r="B34" s="152" t="s">
        <v>763</v>
      </c>
      <c r="C34" s="181">
        <v>12026.1</v>
      </c>
      <c r="D34" s="181">
        <v>4982.3</v>
      </c>
      <c r="E34" s="80">
        <f t="shared" si="0"/>
        <v>41.429058464506362</v>
      </c>
      <c r="F34" s="132">
        <v>4982.3</v>
      </c>
      <c r="G34" s="132">
        <f t="shared" si="1"/>
        <v>0</v>
      </c>
    </row>
    <row r="35" spans="1:7" ht="45" x14ac:dyDescent="0.25">
      <c r="A35" s="79" t="s">
        <v>1033</v>
      </c>
      <c r="B35" s="152" t="s">
        <v>430</v>
      </c>
      <c r="C35" s="181">
        <v>18339.400000000001</v>
      </c>
      <c r="D35" s="181">
        <v>6443</v>
      </c>
      <c r="E35" s="80">
        <f t="shared" si="0"/>
        <v>35.132010861860252</v>
      </c>
      <c r="F35" s="132">
        <v>6442.99</v>
      </c>
      <c r="G35" s="132">
        <f t="shared" si="1"/>
        <v>-1.0000000000218279E-2</v>
      </c>
    </row>
    <row r="36" spans="1:7" ht="45" x14ac:dyDescent="0.25">
      <c r="A36" s="79" t="s">
        <v>1307</v>
      </c>
      <c r="B36" s="152" t="s">
        <v>764</v>
      </c>
      <c r="C36" s="181">
        <v>3800</v>
      </c>
      <c r="D36" s="181">
        <v>260</v>
      </c>
      <c r="E36" s="80">
        <f t="shared" si="0"/>
        <v>6.8421052631578956</v>
      </c>
      <c r="F36" s="132">
        <v>260</v>
      </c>
      <c r="G36" s="132">
        <f t="shared" si="1"/>
        <v>0</v>
      </c>
    </row>
    <row r="37" spans="1:7" ht="30" x14ac:dyDescent="0.25">
      <c r="A37" s="79" t="s">
        <v>1267</v>
      </c>
      <c r="B37" s="152" t="s">
        <v>765</v>
      </c>
      <c r="C37" s="181">
        <v>854</v>
      </c>
      <c r="D37" s="181">
        <v>78.75</v>
      </c>
      <c r="E37" s="80">
        <f t="shared" si="0"/>
        <v>9.221311475409836</v>
      </c>
      <c r="F37" s="132">
        <v>78.75</v>
      </c>
      <c r="G37" s="132">
        <f t="shared" si="1"/>
        <v>0</v>
      </c>
    </row>
    <row r="38" spans="1:7" ht="30" x14ac:dyDescent="0.25">
      <c r="A38" s="79" t="s">
        <v>428</v>
      </c>
      <c r="B38" s="152" t="s">
        <v>766</v>
      </c>
      <c r="C38" s="181">
        <v>915718.7</v>
      </c>
      <c r="D38" s="181">
        <v>254436.29</v>
      </c>
      <c r="E38" s="80">
        <f t="shared" si="0"/>
        <v>27.785420347973677</v>
      </c>
      <c r="F38" s="132">
        <v>254436.29</v>
      </c>
      <c r="G38" s="132">
        <f t="shared" si="1"/>
        <v>0</v>
      </c>
    </row>
    <row r="39" spans="1:7" ht="75" x14ac:dyDescent="0.25">
      <c r="A39" s="79" t="s">
        <v>802</v>
      </c>
      <c r="B39" s="152" t="s">
        <v>767</v>
      </c>
      <c r="C39" s="181">
        <v>93074.78</v>
      </c>
      <c r="D39" s="181">
        <v>2071.75</v>
      </c>
      <c r="E39" s="80">
        <f t="shared" si="0"/>
        <v>2.2258983582878198</v>
      </c>
      <c r="F39" s="132">
        <v>2071.75</v>
      </c>
      <c r="G39" s="132">
        <f t="shared" si="1"/>
        <v>0</v>
      </c>
    </row>
    <row r="40" spans="1:7" ht="30" x14ac:dyDescent="0.25">
      <c r="A40" s="79" t="s">
        <v>1284</v>
      </c>
      <c r="B40" s="152" t="s">
        <v>768</v>
      </c>
      <c r="C40" s="181">
        <v>276350</v>
      </c>
      <c r="D40" s="181">
        <v>46685.09</v>
      </c>
      <c r="E40" s="80">
        <f t="shared" si="0"/>
        <v>16.893464809118868</v>
      </c>
      <c r="F40" s="132">
        <v>46685.09</v>
      </c>
      <c r="G40" s="132">
        <f t="shared" si="1"/>
        <v>0</v>
      </c>
    </row>
    <row r="41" spans="1:7" ht="45" x14ac:dyDescent="0.25">
      <c r="A41" s="79" t="s">
        <v>975</v>
      </c>
      <c r="B41" s="152" t="s">
        <v>769</v>
      </c>
      <c r="C41" s="181">
        <v>152924.5</v>
      </c>
      <c r="D41" s="181">
        <v>8324</v>
      </c>
      <c r="E41" s="80">
        <f t="shared" si="0"/>
        <v>5.4432089037400804</v>
      </c>
      <c r="F41" s="132">
        <v>8324</v>
      </c>
      <c r="G41" s="132">
        <f t="shared" si="1"/>
        <v>0</v>
      </c>
    </row>
    <row r="42" spans="1:7" ht="30" x14ac:dyDescent="0.25">
      <c r="A42" s="79" t="s">
        <v>803</v>
      </c>
      <c r="B42" s="152" t="s">
        <v>770</v>
      </c>
      <c r="C42" s="181">
        <v>22498.9</v>
      </c>
      <c r="D42" s="181">
        <v>17027.8</v>
      </c>
      <c r="E42" s="80">
        <f t="shared" si="0"/>
        <v>75.68281115965668</v>
      </c>
      <c r="F42" s="132">
        <v>17027.78</v>
      </c>
      <c r="G42" s="132">
        <f t="shared" si="1"/>
        <v>-2.0000000000436557E-2</v>
      </c>
    </row>
    <row r="43" spans="1:7" ht="30" x14ac:dyDescent="0.25">
      <c r="A43" s="79" t="s">
        <v>1238</v>
      </c>
      <c r="B43" s="152" t="s">
        <v>804</v>
      </c>
      <c r="C43" s="181">
        <v>260065.48</v>
      </c>
      <c r="D43" s="181">
        <v>13138.27</v>
      </c>
      <c r="E43" s="80">
        <f t="shared" si="0"/>
        <v>5.0519084655141464</v>
      </c>
      <c r="F43" s="132">
        <v>13138.27</v>
      </c>
      <c r="G43" s="132">
        <f t="shared" si="1"/>
        <v>0</v>
      </c>
    </row>
    <row r="44" spans="1:7" ht="30" x14ac:dyDescent="0.25">
      <c r="A44" s="79" t="s">
        <v>1157</v>
      </c>
      <c r="B44" s="152" t="s">
        <v>805</v>
      </c>
      <c r="C44" s="181">
        <v>113399.2</v>
      </c>
      <c r="D44" s="181">
        <v>68757.3</v>
      </c>
      <c r="E44" s="80">
        <f t="shared" si="0"/>
        <v>60.632967428341658</v>
      </c>
      <c r="F44" s="132">
        <v>68757.289999999994</v>
      </c>
      <c r="G44" s="132">
        <f t="shared" si="1"/>
        <v>-1.0000000009313226E-2</v>
      </c>
    </row>
    <row r="45" spans="1:7" x14ac:dyDescent="0.25">
      <c r="A45" s="79"/>
      <c r="B45" s="152"/>
      <c r="C45" s="181"/>
      <c r="D45" s="181"/>
      <c r="E45" s="80"/>
      <c r="F45" s="132"/>
    </row>
    <row r="46" spans="1:7" s="75" customFormat="1" ht="14.25" x14ac:dyDescent="0.2">
      <c r="A46" s="75" t="s">
        <v>535</v>
      </c>
      <c r="C46" s="121">
        <v>5455517.7999999998</v>
      </c>
      <c r="D46" s="234">
        <f>D8-D49</f>
        <v>2593145.8958399966</v>
      </c>
      <c r="E46" s="121">
        <f>D46/C46*100</f>
        <v>47.532534782307863</v>
      </c>
    </row>
    <row r="48" spans="1:7" x14ac:dyDescent="0.25">
      <c r="C48" s="230"/>
      <c r="D48" s="230"/>
    </row>
    <row r="49" spans="4:4" x14ac:dyDescent="0.25">
      <c r="D49" s="132">
        <f>SUM(D10:D44)</f>
        <v>24700791.104160003</v>
      </c>
    </row>
    <row r="51" spans="4:4" x14ac:dyDescent="0.25">
      <c r="D51" s="132">
        <v>24700791.10416</v>
      </c>
    </row>
    <row r="52" spans="4:4" x14ac:dyDescent="0.25">
      <c r="D52" s="132"/>
    </row>
    <row r="53" spans="4:4" x14ac:dyDescent="0.25">
      <c r="D53" s="132">
        <f>D51-D49</f>
        <v>0</v>
      </c>
    </row>
    <row r="54" spans="4:4" x14ac:dyDescent="0.25">
      <c r="D54" s="132"/>
    </row>
    <row r="62" spans="4:4" x14ac:dyDescent="0.25">
      <c r="D62" s="133">
        <v>24700791.10416</v>
      </c>
    </row>
  </sheetData>
  <autoFilter ref="A9:H44"/>
  <mergeCells count="3">
    <mergeCell ref="A2:E2"/>
    <mergeCell ref="A4:E4"/>
    <mergeCell ref="A3:E3"/>
  </mergeCells>
  <pageMargins left="0.55118110236220474" right="0.35433070866141736" top="0.55118110236220474" bottom="0.31496062992125984" header="0.31496062992125984" footer="0.31496062992125984"/>
  <pageSetup paperSize="9" scale="50" fitToHeight="0" orientation="portrait" r:id="rId1"/>
  <headerFooter differentFirst="1"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12</vt:i4>
      </vt:variant>
    </vt:vector>
  </HeadingPairs>
  <TitlesOfParts>
    <vt:vector size="18" baseType="lpstr">
      <vt:lpstr>источники</vt:lpstr>
      <vt:lpstr>доходы</vt:lpstr>
      <vt:lpstr>функц</vt:lpstr>
      <vt:lpstr>ведомств.</vt:lpstr>
      <vt:lpstr>инвест</vt:lpstr>
      <vt:lpstr>госПрогр</vt:lpstr>
      <vt:lpstr>ведомств.!Print_Area</vt:lpstr>
      <vt:lpstr>госПрогр!Print_Area</vt:lpstr>
      <vt:lpstr>доходы!Print_Area</vt:lpstr>
      <vt:lpstr>инвест!Print_Area</vt:lpstr>
      <vt:lpstr>источники!Print_Area</vt:lpstr>
      <vt:lpstr>функц!Print_Area</vt:lpstr>
      <vt:lpstr>ведомств.!Print_Titles</vt:lpstr>
      <vt:lpstr>госПрогр!Print_Titles</vt:lpstr>
      <vt:lpstr>доходы!Print_Titles</vt:lpstr>
      <vt:lpstr>инвест!Print_Titles</vt:lpstr>
      <vt:lpstr>источники!Print_Titles</vt:lpstr>
      <vt:lpstr>функц!Print_Titles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Грецких О.П.</cp:lastModifiedBy>
  <cp:lastPrinted>2024-08-27T04:20:53Z</cp:lastPrinted>
  <dcterms:created xsi:type="dcterms:W3CDTF">2004-12-03T09:36:36Z</dcterms:created>
  <dcterms:modified xsi:type="dcterms:W3CDTF">2024-09-25T07:29:19Z</dcterms:modified>
</cp:coreProperties>
</file>